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ementerio alcaldia de samana\"/>
    </mc:Choice>
  </mc:AlternateContent>
  <bookViews>
    <workbookView xWindow="0" yWindow="0" windowWidth="16785" windowHeight="7680"/>
  </bookViews>
  <sheets>
    <sheet name="presupuesto" sheetId="2" r:id="rId1"/>
    <sheet name="PRESUPUESTO BASE" sheetId="6" state="hidden" r:id="rId2"/>
  </sheets>
  <definedNames>
    <definedName name="_xlnm.Print_Area" localSheetId="0">presupuesto!$A$1:$G$94</definedName>
    <definedName name="_xlnm.Print_Titles" localSheetId="0">presupuesto!$1:$2</definedName>
  </definedNames>
  <calcPr calcId="152511"/>
</workbook>
</file>

<file path=xl/calcChain.xml><?xml version="1.0" encoding="utf-8"?>
<calcChain xmlns="http://schemas.openxmlformats.org/spreadsheetml/2006/main">
  <c r="F38" i="2" l="1"/>
  <c r="F39" i="2"/>
  <c r="F40" i="2"/>
  <c r="F41" i="2"/>
  <c r="F42" i="2"/>
  <c r="F46" i="2"/>
  <c r="F47" i="2"/>
  <c r="F48" i="2"/>
  <c r="F49" i="2"/>
  <c r="F50" i="2"/>
  <c r="F25" i="2"/>
  <c r="F26" i="2"/>
  <c r="F27" i="2"/>
  <c r="F28" i="2"/>
  <c r="F29" i="2"/>
  <c r="F30" i="2"/>
  <c r="F31" i="2"/>
  <c r="F32" i="2"/>
  <c r="F5" i="2"/>
  <c r="F6" i="2"/>
  <c r="F7" i="2"/>
  <c r="F8" i="2"/>
  <c r="F9" i="2"/>
  <c r="F10" i="2"/>
  <c r="F14" i="2"/>
  <c r="F19" i="2"/>
  <c r="F20" i="2"/>
  <c r="F21" i="2"/>
  <c r="F18" i="2"/>
  <c r="F4" i="2" l="1"/>
  <c r="G4" i="2" s="1"/>
  <c r="F79" i="2" l="1"/>
  <c r="G79" i="2" s="1"/>
  <c r="F76" i="2"/>
  <c r="G76" i="2" s="1"/>
  <c r="F75" i="2"/>
  <c r="G75" i="2" s="1"/>
  <c r="F74" i="2"/>
  <c r="G74" i="2" s="1"/>
  <c r="F70" i="2"/>
  <c r="G70" i="2" s="1"/>
  <c r="F66" i="2"/>
  <c r="G66" i="2" s="1"/>
  <c r="F65" i="2"/>
  <c r="G65" i="2" s="1"/>
  <c r="F64" i="2"/>
  <c r="G64" i="2" s="1"/>
  <c r="F63" i="2"/>
  <c r="G63" i="2" s="1"/>
  <c r="F59" i="2"/>
  <c r="G59" i="2" s="1"/>
  <c r="F58" i="2"/>
  <c r="G58" i="2" s="1"/>
  <c r="F57" i="2"/>
  <c r="G57" i="2" s="1"/>
  <c r="F56" i="2"/>
  <c r="G56" i="2" s="1"/>
  <c r="F55" i="2"/>
  <c r="G55" i="2" s="1"/>
  <c r="F54" i="2"/>
  <c r="G54" i="2" s="1"/>
  <c r="G50" i="2"/>
  <c r="G49" i="2"/>
  <c r="G48" i="2"/>
  <c r="G47" i="2"/>
  <c r="G46" i="2"/>
  <c r="G42" i="2"/>
  <c r="G41" i="2"/>
  <c r="F37" i="2"/>
  <c r="G37" i="2" s="1"/>
  <c r="F33" i="2"/>
  <c r="G33" i="2" s="1"/>
  <c r="G32" i="2"/>
  <c r="G31" i="2"/>
  <c r="G30" i="2"/>
  <c r="G29" i="2"/>
  <c r="G28" i="2"/>
  <c r="G27" i="2"/>
  <c r="G26" i="2"/>
  <c r="G25" i="2"/>
  <c r="G21" i="2"/>
  <c r="G20" i="2"/>
  <c r="G19" i="2"/>
  <c r="G18" i="2"/>
  <c r="G14" i="2"/>
  <c r="G10" i="2"/>
  <c r="G9" i="2"/>
  <c r="G8" i="2"/>
  <c r="G7" i="2"/>
  <c r="G6" i="2"/>
  <c r="G5" i="2"/>
  <c r="G80" i="6"/>
  <c r="H80" i="6" s="1"/>
  <c r="H81" i="6" s="1"/>
  <c r="F80" i="6"/>
  <c r="F77" i="6"/>
  <c r="G77" i="6" s="1"/>
  <c r="H77" i="6" s="1"/>
  <c r="F76" i="6"/>
  <c r="G76" i="6" s="1"/>
  <c r="H76" i="6" s="1"/>
  <c r="F75" i="6"/>
  <c r="G75" i="6" s="1"/>
  <c r="H75" i="6" s="1"/>
  <c r="F71" i="6"/>
  <c r="G71" i="6" s="1"/>
  <c r="H71" i="6" s="1"/>
  <c r="H72" i="6" s="1"/>
  <c r="F67" i="6"/>
  <c r="G67" i="6" s="1"/>
  <c r="F66" i="6"/>
  <c r="G66" i="6" s="1"/>
  <c r="H66" i="6" s="1"/>
  <c r="G65" i="6"/>
  <c r="H65" i="6" s="1"/>
  <c r="F65" i="6"/>
  <c r="F64" i="6"/>
  <c r="G64" i="6" s="1"/>
  <c r="H64" i="6" s="1"/>
  <c r="F60" i="6"/>
  <c r="G60" i="6" s="1"/>
  <c r="H60" i="6" s="1"/>
  <c r="G59" i="6"/>
  <c r="H59" i="6" s="1"/>
  <c r="F59" i="6"/>
  <c r="F58" i="6"/>
  <c r="G58" i="6" s="1"/>
  <c r="H58" i="6" s="1"/>
  <c r="F57" i="6"/>
  <c r="G57" i="6" s="1"/>
  <c r="H57" i="6" s="1"/>
  <c r="F56" i="6"/>
  <c r="G56" i="6" s="1"/>
  <c r="H56" i="6" s="1"/>
  <c r="G55" i="6"/>
  <c r="H55" i="6" s="1"/>
  <c r="F55" i="6"/>
  <c r="G51" i="6"/>
  <c r="H51" i="6" s="1"/>
  <c r="F51" i="6"/>
  <c r="F50" i="6"/>
  <c r="G50" i="6" s="1"/>
  <c r="H50" i="6" s="1"/>
  <c r="F49" i="6"/>
  <c r="G49" i="6" s="1"/>
  <c r="H49" i="6" s="1"/>
  <c r="F48" i="6"/>
  <c r="G48" i="6" s="1"/>
  <c r="H48" i="6" s="1"/>
  <c r="G47" i="6"/>
  <c r="H47" i="6" s="1"/>
  <c r="F47" i="6"/>
  <c r="G43" i="6"/>
  <c r="H43" i="6" s="1"/>
  <c r="F43" i="6"/>
  <c r="F42" i="6"/>
  <c r="G42" i="6" s="1"/>
  <c r="H42" i="6" s="1"/>
  <c r="F38" i="6"/>
  <c r="G38" i="6" s="1"/>
  <c r="H38" i="6" s="1"/>
  <c r="H39" i="6" s="1"/>
  <c r="F34" i="6"/>
  <c r="G34" i="6" s="1"/>
  <c r="G33" i="6"/>
  <c r="H33" i="6" s="1"/>
  <c r="F33" i="6"/>
  <c r="F32" i="6"/>
  <c r="G32" i="6" s="1"/>
  <c r="H32" i="6" s="1"/>
  <c r="G31" i="6"/>
  <c r="H31" i="6" s="1"/>
  <c r="F31" i="6"/>
  <c r="F30" i="6"/>
  <c r="G30" i="6" s="1"/>
  <c r="H30" i="6" s="1"/>
  <c r="F29" i="6"/>
  <c r="G29" i="6" s="1"/>
  <c r="H29" i="6" s="1"/>
  <c r="F28" i="6"/>
  <c r="G28" i="6" s="1"/>
  <c r="H28" i="6" s="1"/>
  <c r="G27" i="6"/>
  <c r="H27" i="6" s="1"/>
  <c r="F27" i="6"/>
  <c r="F26" i="6"/>
  <c r="G26" i="6" s="1"/>
  <c r="H26" i="6" s="1"/>
  <c r="F22" i="6"/>
  <c r="G22" i="6" s="1"/>
  <c r="H22" i="6" s="1"/>
  <c r="G21" i="6"/>
  <c r="H21" i="6" s="1"/>
  <c r="F21" i="6"/>
  <c r="F20" i="6"/>
  <c r="G20" i="6" s="1"/>
  <c r="H20" i="6" s="1"/>
  <c r="G19" i="6"/>
  <c r="H19" i="6" s="1"/>
  <c r="F19" i="6"/>
  <c r="F15" i="6"/>
  <c r="G15" i="6" s="1"/>
  <c r="H15" i="6" s="1"/>
  <c r="H16" i="6" s="1"/>
  <c r="G11" i="6"/>
  <c r="H11" i="6" s="1"/>
  <c r="F11" i="6"/>
  <c r="F10" i="6"/>
  <c r="G10" i="6" s="1"/>
  <c r="H10" i="6" s="1"/>
  <c r="G9" i="6"/>
  <c r="H9" i="6" s="1"/>
  <c r="F9" i="6"/>
  <c r="F8" i="6"/>
  <c r="G8" i="6" s="1"/>
  <c r="H8" i="6" s="1"/>
  <c r="F7" i="6"/>
  <c r="G7" i="6" s="1"/>
  <c r="H7" i="6" s="1"/>
  <c r="F6" i="6"/>
  <c r="G6" i="6" s="1"/>
  <c r="H6" i="6" s="1"/>
  <c r="G5" i="6"/>
  <c r="F5" i="6"/>
  <c r="G83" i="6" l="1"/>
  <c r="H83" i="6" s="1"/>
  <c r="H44" i="6"/>
  <c r="H52" i="6"/>
  <c r="H61" i="6"/>
  <c r="G82" i="2"/>
  <c r="E84" i="6"/>
  <c r="H34" i="6"/>
  <c r="H35" i="6" s="1"/>
  <c r="H67" i="6"/>
  <c r="H68" i="6" s="1"/>
  <c r="H23" i="6"/>
  <c r="H78" i="6"/>
  <c r="H5" i="6"/>
  <c r="H12" i="6" s="1"/>
  <c r="F84" i="6" l="1"/>
  <c r="G84" i="6" s="1"/>
  <c r="H90" i="2" l="1"/>
  <c r="E90" i="6"/>
  <c r="H84" i="6"/>
  <c r="E89" i="2" l="1"/>
  <c r="F88" i="6"/>
  <c r="F86" i="6"/>
  <c r="F90" i="6"/>
  <c r="F89" i="6"/>
  <c r="F87" i="6"/>
  <c r="F88" i="2" l="1"/>
  <c r="H88" i="2" s="1"/>
  <c r="F89" i="2"/>
  <c r="F87" i="2"/>
  <c r="F85" i="2"/>
  <c r="F86" i="2"/>
  <c r="G90" i="6"/>
  <c r="G89" i="2" l="1"/>
  <c r="G91" i="6"/>
  <c r="H91" i="6" s="1"/>
  <c r="H90" i="6"/>
  <c r="G90" i="2" l="1"/>
</calcChain>
</file>

<file path=xl/sharedStrings.xml><?xml version="1.0" encoding="utf-8"?>
<sst xmlns="http://schemas.openxmlformats.org/spreadsheetml/2006/main" count="390" uniqueCount="160">
  <si>
    <t>CANTIDAD</t>
  </si>
  <si>
    <t>PARTIDAS</t>
  </si>
  <si>
    <t>UNID</t>
  </si>
  <si>
    <t>PRECIO</t>
  </si>
  <si>
    <t>VALOR</t>
  </si>
  <si>
    <t>TOTAL RD$</t>
  </si>
  <si>
    <t>DÓLAR</t>
  </si>
  <si>
    <t>POS</t>
  </si>
  <si>
    <t>1,00</t>
  </si>
  <si>
    <t>ESTE COLOR: DATOS EN DOLARES</t>
  </si>
  <si>
    <t xml:space="preserve">VER </t>
  </si>
  <si>
    <t>1,01</t>
  </si>
  <si>
    <t>2,0</t>
  </si>
  <si>
    <t>4,01</t>
  </si>
  <si>
    <t>pa</t>
  </si>
  <si>
    <t>PANETE</t>
  </si>
  <si>
    <t>5,01</t>
  </si>
  <si>
    <t>PINTURA</t>
  </si>
  <si>
    <t>6,01</t>
  </si>
  <si>
    <t>m3</t>
  </si>
  <si>
    <t>m2</t>
  </si>
  <si>
    <t>INSTALACION ELECTRICA</t>
  </si>
  <si>
    <t>NETO</t>
  </si>
  <si>
    <t>SUB-TOTAL OBRA GRIS</t>
  </si>
  <si>
    <t>10,00</t>
  </si>
  <si>
    <t>Alza de precios por cambio del dólar</t>
  </si>
  <si>
    <t>%</t>
  </si>
  <si>
    <t>1,75</t>
  </si>
  <si>
    <t>GASTOS GENERALES</t>
  </si>
  <si>
    <t>Seguros y fianzas</t>
  </si>
  <si>
    <t>Transporte</t>
  </si>
  <si>
    <t>Direccion tecnica del contratista</t>
  </si>
  <si>
    <t>Ley 6-86</t>
  </si>
  <si>
    <t>ITBIS</t>
  </si>
  <si>
    <t>11,00</t>
  </si>
  <si>
    <t>BRUTO</t>
  </si>
  <si>
    <t>GRAN TOTAL OBRA GRIS</t>
  </si>
  <si>
    <t>TASA DE CAMBIO US$/RD$:</t>
  </si>
  <si>
    <t>und</t>
  </si>
  <si>
    <t>10,01</t>
  </si>
  <si>
    <t>10,02</t>
  </si>
  <si>
    <t>10,03</t>
  </si>
  <si>
    <t>12,00</t>
  </si>
  <si>
    <t>12,01</t>
  </si>
  <si>
    <t>12,02</t>
  </si>
  <si>
    <t>12,03</t>
  </si>
  <si>
    <t>12,04</t>
  </si>
  <si>
    <t>12,05</t>
  </si>
  <si>
    <t>PISO</t>
  </si>
  <si>
    <t>ml</t>
  </si>
  <si>
    <t>2,04</t>
  </si>
  <si>
    <t>8,01</t>
  </si>
  <si>
    <t>Tomacorriente 110v</t>
  </si>
  <si>
    <t>Interruptores sencillos</t>
  </si>
  <si>
    <t>ACTUALIDAD: 13 DE NOVIEMBRE DEL 2020</t>
  </si>
  <si>
    <t>7,01</t>
  </si>
  <si>
    <t>7,04</t>
  </si>
  <si>
    <t>7,05</t>
  </si>
  <si>
    <t>7,06</t>
  </si>
  <si>
    <t>1,02</t>
  </si>
  <si>
    <t>2,05</t>
  </si>
  <si>
    <t>Demolicion de bloque (J) existente</t>
  </si>
  <si>
    <t>Demolicion de bloque (i) existente</t>
  </si>
  <si>
    <t xml:space="preserve">Bote de escombros </t>
  </si>
  <si>
    <t>2,06</t>
  </si>
  <si>
    <t>2,07</t>
  </si>
  <si>
    <t>2,08</t>
  </si>
  <si>
    <t>2,09</t>
  </si>
  <si>
    <t xml:space="preserve">Pintura glorieta </t>
  </si>
  <si>
    <t>Pintura de fachada frontal</t>
  </si>
  <si>
    <t xml:space="preserve">Pintura murales </t>
  </si>
  <si>
    <t>Señalizaciones</t>
  </si>
  <si>
    <t>Pintura de bloques (c,d,e,f,g,h,I,j,k)</t>
  </si>
  <si>
    <t xml:space="preserve">Empanete techo glorieta </t>
  </si>
  <si>
    <t xml:space="preserve">Fino de techo de glorieta </t>
  </si>
  <si>
    <t xml:space="preserve">Revestimiento de muro frontal en coralina natural </t>
  </si>
  <si>
    <t xml:space="preserve">Empanete glorieta (columnas y vigas) </t>
  </si>
  <si>
    <t>Empanete fachada frontal tipo triangulo rectangulo</t>
  </si>
  <si>
    <t>1,03</t>
  </si>
  <si>
    <t>1,04</t>
  </si>
  <si>
    <t>1,05</t>
  </si>
  <si>
    <t>Revestimiento de pared area frontal en ceramica</t>
  </si>
  <si>
    <t>PRESUPUESTO DE REMOZAMIENTO CEMENTERIO PRINCIPAL, SAMANA.</t>
  </si>
  <si>
    <t>6,02</t>
  </si>
  <si>
    <t>6,03</t>
  </si>
  <si>
    <t>6,04</t>
  </si>
  <si>
    <t>6,05</t>
  </si>
  <si>
    <t>M3</t>
  </si>
  <si>
    <t>Demolicion de escalinata interna</t>
  </si>
  <si>
    <t xml:space="preserve">HORMIGON ARMADO </t>
  </si>
  <si>
    <t>Zapata de fundacion 2.30 x 2.30 x 0.35, red. 1/2 @ 0.12m. (AD). (glorieta)</t>
  </si>
  <si>
    <t>Muro MAH 0.70 x 0.70 x 0.25, red. De 1/2 @ 0.15, est. 3/8 @0.15 (glorieta)</t>
  </si>
  <si>
    <t>Losa 7.50 x 6.9 x 0.12 esp. red. 3/8 @0.30 AD, acero adicional 3/8 @ 0.25, acero a temp. red 3/8@0.25.(glorieta)</t>
  </si>
  <si>
    <t>Acera interna reforzada con malla electrosoldada 2.5 x 2.5 x 5mm</t>
  </si>
  <si>
    <t>Limpieza, desyerbo del area y corte de arboles (15 unds).</t>
  </si>
  <si>
    <t>2,11</t>
  </si>
  <si>
    <t>2,10</t>
  </si>
  <si>
    <t>Verja perimetral en block de 6", bast. 3/8 @ 0.80m</t>
  </si>
  <si>
    <t>REVESTIMIENTO</t>
  </si>
  <si>
    <t>M2</t>
  </si>
  <si>
    <t xml:space="preserve">Mochetas y cantos </t>
  </si>
  <si>
    <t>PRELIMINARES</t>
  </si>
  <si>
    <t>Demolicion de verja perimetral</t>
  </si>
  <si>
    <t>Luminarias glorieta</t>
  </si>
  <si>
    <t xml:space="preserve">Letrero de entrada </t>
  </si>
  <si>
    <t xml:space="preserve">luminarias en la fachada frontal al pie del muro </t>
  </si>
  <si>
    <t>Demolicion del muro frontal de la fachada</t>
  </si>
  <si>
    <t>1,06</t>
  </si>
  <si>
    <t>1,07</t>
  </si>
  <si>
    <t>PAVIMENTO</t>
  </si>
  <si>
    <t>DRENAJES PLUVIALES</t>
  </si>
  <si>
    <t xml:space="preserve">Construccion de canaleta para drenaje de agua pluvial </t>
  </si>
  <si>
    <t>ML</t>
  </si>
  <si>
    <t>Piso de glorieta en ceramica española 50 x 50, anti-deslizante.</t>
  </si>
  <si>
    <t>Construccion de acera central interna en hormigon 210kg/cm2, malla electrosoldada 2.5 x 2.5 x 10mm</t>
  </si>
  <si>
    <t>Construccion de escalones centrales internos en hormigon armado 210kg/cm2, malla electrosoldada 2.5 x 2.5 x 10mm</t>
  </si>
  <si>
    <t>Construccion en hormigon armado 210kg/cm2 con malla electrosoldada 2.5 x 2.5 x 10mm. (De acera de bloque A y B).</t>
  </si>
  <si>
    <t>2,12</t>
  </si>
  <si>
    <t>Zapata de muro de bloques de 6" para verja perimetral en redondas de 3/8@0.25m</t>
  </si>
  <si>
    <t>MOVIMIENTO DE TIERRA</t>
  </si>
  <si>
    <t>Excavacion  de zapata de muro 6"</t>
  </si>
  <si>
    <t>BLOQUES A-2</t>
  </si>
  <si>
    <t>Construccion del bloque (i). zap de muro en redondas de 3/8 @0.25, en block de 6"lateral y divisiones en block de 4", viga de amarre a BNP. 0.15 x 0.25, viga SNP, 0.15 x 0.35</t>
  </si>
  <si>
    <t>Construccion del bloque (J). zap de muro en redondas de 3/8 @0.25, en block de 6"lateral y divisiones en block de 4", viga de amarre a BNP. 0.15 x 0.25, viga SNP, 0.15 x 0.35</t>
  </si>
  <si>
    <t>Construccion del bloque (A-2). zap de muro en redondas de 3/8 @0.25, en block de 6"lateral y divisiones en block de 4", viga de amarre a BNP. 0.15 x 0.25, viga SNP, 0.15 x 0.35</t>
  </si>
  <si>
    <t>Construccion del bloque (M). zap de muro en redondas de 3/8 @0.25, en block de 6"lateral y divisiones en block de 4", viga de amarre a BNP. 0.15 x 0.25, viga SNP, 0.15 x 0.35</t>
  </si>
  <si>
    <t>2,00</t>
  </si>
  <si>
    <t>2,01</t>
  </si>
  <si>
    <t>3,00</t>
  </si>
  <si>
    <t>3,01</t>
  </si>
  <si>
    <t>3,02</t>
  </si>
  <si>
    <t>3,03</t>
  </si>
  <si>
    <t>3,04</t>
  </si>
  <si>
    <t>4,00</t>
  </si>
  <si>
    <t>5,00</t>
  </si>
  <si>
    <t>6,00</t>
  </si>
  <si>
    <t>7,00</t>
  </si>
  <si>
    <t>7,02</t>
  </si>
  <si>
    <t>7,03</t>
  </si>
  <si>
    <t>8,00</t>
  </si>
  <si>
    <t>8,02</t>
  </si>
  <si>
    <t>8,03</t>
  </si>
  <si>
    <t>8,04</t>
  </si>
  <si>
    <t>9,00</t>
  </si>
  <si>
    <t>9,01</t>
  </si>
  <si>
    <t>JARDINERIA</t>
  </si>
  <si>
    <t xml:space="preserve">Limpieza y desyerbo del area frontal para la colocacion de jardineria de ornamentacion </t>
  </si>
  <si>
    <t xml:space="preserve">Asesor de presupuesto </t>
  </si>
  <si>
    <t>Ing.Jose Ant Faña</t>
  </si>
  <si>
    <t>Viga v1, 25 x 50,  est.3/8 @0.10m (glorieta)</t>
  </si>
  <si>
    <t>Viga V1a 25 x 50, est. 3/8 @0.10 en los nodos, est.3/8 @ 0.25 en el centro.( glorieta)</t>
  </si>
  <si>
    <t>Viga V2, 25 x 70, est. 3/8@ 0.10m (glorieta)</t>
  </si>
  <si>
    <t>Representantes;</t>
  </si>
  <si>
    <t xml:space="preserve">Ing. Juan carlos ray </t>
  </si>
  <si>
    <t>Arq. Keinis Anyicel Villa</t>
  </si>
  <si>
    <t>Codia, 24105</t>
  </si>
  <si>
    <t>Codia 35703</t>
  </si>
  <si>
    <t>Reconstruccion del bloque (J). zap de muro en redondas de 3/8 @0.25, en block de 6"lateral y divisiones en block de 4", viga de amarre a BNP. 0.15 x 0.25, viga SNP, 0.15 x 0.35</t>
  </si>
  <si>
    <t>Reconstruccion del bloque (I). zap de muro en redondas de 3/8 @0.25, en block de 6"lateral y divisiones en block de 4", viga de amarre a BNP. 0.15 x 0.25, viga SNP, 0.15 x 0.35</t>
  </si>
  <si>
    <t>PRESUPUESTO DEL REMOZAMIENTO DEL CEMENTERIO PRINCIPAL, SAMANA.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</si>
</sst>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2"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&quot;RD$&quot;* #,##0.00_);_(&quot;RD$&quot;* \(#,##0.00\);_(&quot;RD$&quot;* &quot;-&quot;??_);_(@_)"/>
    <numFmt numFmtId="170" formatCode="&quot;RD$&quot;#,##0.00"/>
    <numFmt numFmtId="171" formatCode="_-* #,##0.00\ _€_-;\-* #,##0.00\ _€_-;_-* &quot;-&quot;??\ _€_-;_-@_-"/>
    <numFmt numFmtId="172" formatCode="_([$€-2]* #,##0.00_);_([$€-2]* \(#,##0.00\);_([$€-2]* &quot;-&quot;??_)"/>
    <numFmt numFmtId="173" formatCode="[$$-409]#,##0.00"/>
    <numFmt numFmtId="174" formatCode="0_)"/>
    <numFmt numFmtId="175" formatCode="#,##0.00\ _€"/>
    <numFmt numFmtId="176" formatCode="#,##0.00\ &quot;/m3&quot;"/>
    <numFmt numFmtId="177" formatCode="0.0000"/>
    <numFmt numFmtId="178" formatCode="_-* #,##0.00\ _P_t_s_-;\-* #,##0.00\ _P_t_s_-;_-* &quot;-&quot;??\ _P_t_s_-;_-@_-"/>
    <numFmt numFmtId="179" formatCode="&quot;$&quot;#,##0;\-&quot;$&quot;#,##0"/>
    <numFmt numFmtId="180" formatCode="#,##0.00\ &quot;€&quot;;\-#,##0.00\ &quot;€&quot;"/>
    <numFmt numFmtId="181" formatCode="_-* #,##0.00\ &quot;€&quot;_-;\-* #,##0.00\ &quot;€&quot;_-;_-* &quot;-&quot;??\ &quot;€&quot;_-;_-@_-"/>
    <numFmt numFmtId="182" formatCode="0.00000"/>
    <numFmt numFmtId="183" formatCode="_-&quot;$&quot;* #,##0.00_-;\-&quot;$&quot;* #,##0.00_-;_-&quot;$&quot;* &quot;-&quot;??_-;_-@_-"/>
    <numFmt numFmtId="184" formatCode="_-* #,##0\ _€_-;\-* #,##0\ _€_-;_-* &quot;-&quot;\ _€_-;_-@_-"/>
    <numFmt numFmtId="185" formatCode="_-&quot;RD$&quot;* #,##0.00_-;\-&quot;RD$&quot;* #,##0.00_-;_-&quot;RD$&quot;* &quot;-&quot;??_-;_-@_-"/>
    <numFmt numFmtId="186" formatCode="0.000%"/>
    <numFmt numFmtId="187" formatCode="&quot; &quot;#,##0.00&quot; &quot;;&quot; (&quot;#,##0.00&quot;)&quot;;&quot; -&quot;#&quot; &quot;;&quot; &quot;@&quot; &quot;"/>
    <numFmt numFmtId="188" formatCode="[$-409]General"/>
    <numFmt numFmtId="189" formatCode="#."/>
    <numFmt numFmtId="190" formatCode="00"/>
    <numFmt numFmtId="191" formatCode="_(&quot;$&quot;* #,##0.00_);_(&quot;$&quot;* \(#,##0.00\);_(&quot;$&quot;* &quot;-&quot;_);_(@_)"/>
    <numFmt numFmtId="192" formatCode="_-* #,##0.0000_-;\-* #,##0.0000_-;_-* &quot;-&quot;??_-;_-@_-"/>
    <numFmt numFmtId="193" formatCode="#,##0.0000"/>
    <numFmt numFmtId="194" formatCode="#,##0.00;[Red]#,##0.00"/>
    <numFmt numFmtId="195" formatCode="&quot;$&quot;#,##0.00;[Red]\-&quot;$&quot;#,##0.00"/>
    <numFmt numFmtId="196" formatCode="#,##0.0000_);\(#,##0.0000\)"/>
    <numFmt numFmtId="197" formatCode="&quot;$&quot;#,##0;[Red]\-&quot;$&quot;#,##0"/>
    <numFmt numFmtId="198" formatCode="#,##0.00\ &quot;M³S&quot;"/>
    <numFmt numFmtId="199" formatCode="_-&quot;EC$&quot;* #,##0.00_-;\-&quot;EC$&quot;* #,##0.00_-;_-&quot;EC$&quot;* &quot;-&quot;??_-;_-@_-"/>
    <numFmt numFmtId="200" formatCode="#,##0.00\ &quot;pta&quot;;[Red]\-#,##0.00\ &quot;pta&quot;"/>
    <numFmt numFmtId="201" formatCode="0.00_)"/>
    <numFmt numFmtId="202" formatCode="#,##0.000_);\(#,##0.000\)"/>
    <numFmt numFmtId="203" formatCode="_(* #,##0.000_);_(* \(#,##0.000\);_(* &quot;-&quot;??_);_(@_)"/>
    <numFmt numFmtId="204" formatCode="_(* #,##0\ &quot;pta&quot;_);_(* \(#,##0\ &quot;pta&quot;\);_(* &quot;-&quot;??\ &quot;pta&quot;_);_(@_)"/>
  </numFmts>
  <fonts count="6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8"/>
      <name val="Verdana"/>
      <family val="2"/>
    </font>
    <font>
      <sz val="10"/>
      <color indexed="9"/>
      <name val="Verdana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b/>
      <sz val="10"/>
      <color indexed="8"/>
      <name val="Verdana"/>
      <family val="2"/>
    </font>
    <font>
      <b/>
      <sz val="15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2"/>
      <name val="Arial"/>
      <family val="2"/>
    </font>
    <font>
      <sz val="10"/>
      <color theme="1"/>
      <name val="Arial1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b/>
      <sz val="13"/>
      <color indexed="56"/>
      <name val="Calibri"/>
      <family val="2"/>
    </font>
    <font>
      <sz val="10"/>
      <color indexed="12"/>
      <name val="MS Sans Serif"/>
      <family val="2"/>
    </font>
    <font>
      <u/>
      <sz val="7.5"/>
      <color indexed="39"/>
      <name val="Arial"/>
      <family val="2"/>
    </font>
    <font>
      <u/>
      <sz val="10"/>
      <color indexed="39"/>
      <name val="Arial"/>
      <family val="2"/>
    </font>
    <font>
      <sz val="10"/>
      <color indexed="36"/>
      <name val="MS Sans Serif"/>
      <family val="2"/>
    </font>
    <font>
      <sz val="11"/>
      <color indexed="14"/>
      <name val="Calibri"/>
      <family val="2"/>
      <scheme val="minor"/>
    </font>
    <font>
      <sz val="10"/>
      <name val="Times New Roman"/>
      <family val="1"/>
    </font>
    <font>
      <sz val="12"/>
      <color indexed="8"/>
      <name val="Calibri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0"/>
      <name val="Courier"/>
      <family val="3"/>
    </font>
    <font>
      <b/>
      <i/>
      <sz val="16"/>
      <name val="Helv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0"/>
      <name val="MS Sans Serif"/>
    </font>
    <font>
      <sz val="10"/>
      <color rgb="FF000000"/>
      <name val="Open Sans"/>
    </font>
    <font>
      <sz val="11"/>
      <color rgb="FF00000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sz val="18"/>
      <color indexed="62"/>
      <name val="Cambria"/>
      <family val="2"/>
    </font>
    <font>
      <b/>
      <sz val="13"/>
      <color indexed="62"/>
      <name val="Calibri"/>
      <family val="2"/>
      <scheme val="minor"/>
    </font>
    <font>
      <b/>
      <sz val="13"/>
      <color indexed="62"/>
      <name val="Calibri"/>
      <family val="2"/>
    </font>
    <font>
      <sz val="11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10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29"/>
      </patternFill>
    </fill>
    <fill>
      <patternFill patternType="solid">
        <fgColor indexed="31"/>
        <bgColor indexed="31"/>
      </patternFill>
    </fill>
    <fill>
      <patternFill patternType="solid">
        <fgColor indexed="56"/>
      </patternFill>
    </fill>
    <fill>
      <patternFill patternType="solid">
        <fgColor indexed="19"/>
      </patternFill>
    </fill>
    <fill>
      <patternFill patternType="solid">
        <fgColor indexed="42"/>
        <bgColor indexed="42"/>
      </patternFill>
    </fill>
    <fill>
      <patternFill patternType="solid">
        <fgColor indexed="5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67">
    <xf numFmtId="0" fontId="0" fillId="0" borderId="0"/>
    <xf numFmtId="168" fontId="4" fillId="0" borderId="0" applyFont="0" applyFill="0" applyBorder="0" applyAlignment="0" applyProtection="0"/>
    <xf numFmtId="0" fontId="8" fillId="0" borderId="0"/>
    <xf numFmtId="9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76" fontId="9" fillId="0" borderId="0" applyFont="0" applyFill="0" applyBorder="0" applyAlignment="0" applyProtection="0"/>
    <xf numFmtId="0" fontId="4" fillId="0" borderId="0"/>
    <xf numFmtId="0" fontId="10" fillId="0" borderId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4" fillId="22" borderId="0" applyNumberFormat="0" applyBorder="0" applyAlignment="0" applyProtection="0"/>
    <xf numFmtId="0" fontId="11" fillId="16" borderId="0" applyNumberFormat="0" applyBorder="0" applyAlignment="0" applyProtection="0"/>
    <xf numFmtId="173" fontId="11" fillId="23" borderId="0" applyNumberFormat="0" applyBorder="0" applyAlignment="0" applyProtection="0"/>
    <xf numFmtId="173" fontId="11" fillId="23" borderId="0" applyNumberFormat="0" applyBorder="0" applyAlignment="0" applyProtection="0"/>
    <xf numFmtId="173" fontId="11" fillId="23" borderId="0" applyNumberFormat="0" applyBorder="0" applyAlignment="0" applyProtection="0"/>
    <xf numFmtId="173" fontId="11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21" borderId="0" applyNumberFormat="0" applyBorder="0" applyAlignment="0" applyProtection="0"/>
    <xf numFmtId="0" fontId="11" fillId="17" borderId="0" applyNumberFormat="0" applyBorder="0" applyAlignment="0" applyProtection="0"/>
    <xf numFmtId="173" fontId="11" fillId="24" borderId="0" applyNumberFormat="0" applyBorder="0" applyAlignment="0" applyProtection="0"/>
    <xf numFmtId="173" fontId="11" fillId="24" borderId="0" applyNumberFormat="0" applyBorder="0" applyAlignment="0" applyProtection="0"/>
    <xf numFmtId="173" fontId="11" fillId="24" borderId="0" applyNumberFormat="0" applyBorder="0" applyAlignment="0" applyProtection="0"/>
    <xf numFmtId="173" fontId="11" fillId="24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11" fillId="18" borderId="0" applyNumberFormat="0" applyBorder="0" applyAlignment="0" applyProtection="0"/>
    <xf numFmtId="173" fontId="11" fillId="25" borderId="0" applyNumberFormat="0" applyBorder="0" applyAlignment="0" applyProtection="0"/>
    <xf numFmtId="173" fontId="11" fillId="25" borderId="0" applyNumberFormat="0" applyBorder="0" applyAlignment="0" applyProtection="0"/>
    <xf numFmtId="173" fontId="11" fillId="25" borderId="0" applyNumberFormat="0" applyBorder="0" applyAlignment="0" applyProtection="0"/>
    <xf numFmtId="173" fontId="11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2" borderId="0" applyNumberFormat="0" applyBorder="0" applyAlignment="0" applyProtection="0"/>
    <xf numFmtId="0" fontId="11" fillId="19" borderId="0" applyNumberFormat="0" applyBorder="0" applyAlignment="0" applyProtection="0"/>
    <xf numFmtId="173" fontId="11" fillId="21" borderId="0" applyNumberFormat="0" applyBorder="0" applyAlignment="0" applyProtection="0"/>
    <xf numFmtId="173" fontId="11" fillId="21" borderId="0" applyNumberFormat="0" applyBorder="0" applyAlignment="0" applyProtection="0"/>
    <xf numFmtId="173" fontId="11" fillId="21" borderId="0" applyNumberFormat="0" applyBorder="0" applyAlignment="0" applyProtection="0"/>
    <xf numFmtId="173" fontId="11" fillId="21" borderId="0" applyNumberFormat="0" applyBorder="0" applyAlignment="0" applyProtection="0"/>
    <xf numFmtId="0" fontId="4" fillId="22" borderId="0" applyNumberFormat="0" applyBorder="0" applyAlignment="0" applyProtection="0"/>
    <xf numFmtId="173" fontId="11" fillId="20" borderId="0" applyNumberFormat="0" applyBorder="0" applyAlignment="0" applyProtection="0"/>
    <xf numFmtId="0" fontId="11" fillId="20" borderId="0" applyNumberFormat="0" applyBorder="0" applyAlignment="0" applyProtection="0"/>
    <xf numFmtId="173" fontId="11" fillId="20" borderId="0" applyNumberFormat="0" applyBorder="0" applyAlignment="0" applyProtection="0"/>
    <xf numFmtId="173" fontId="11" fillId="20" borderId="0" applyNumberFormat="0" applyBorder="0" applyAlignment="0" applyProtection="0"/>
    <xf numFmtId="0" fontId="4" fillId="12" borderId="0" applyNumberFormat="0" applyBorder="0" applyAlignment="0" applyProtection="0"/>
    <xf numFmtId="173" fontId="11" fillId="25" borderId="0" applyNumberFormat="0" applyBorder="0" applyAlignment="0" applyProtection="0"/>
    <xf numFmtId="0" fontId="11" fillId="21" borderId="0" applyNumberFormat="0" applyBorder="0" applyAlignment="0" applyProtection="0"/>
    <xf numFmtId="173" fontId="11" fillId="25" borderId="0" applyNumberFormat="0" applyBorder="0" applyAlignment="0" applyProtection="0"/>
    <xf numFmtId="173" fontId="11" fillId="25" borderId="0" applyNumberFormat="0" applyBorder="0" applyAlignment="0" applyProtection="0"/>
    <xf numFmtId="0" fontId="4" fillId="15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6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4" fillId="28" borderId="0" applyNumberFormat="0" applyBorder="0" applyAlignment="0" applyProtection="0"/>
    <xf numFmtId="0" fontId="11" fillId="23" borderId="0" applyNumberFormat="0" applyBorder="0" applyAlignment="0" applyProtection="0"/>
    <xf numFmtId="173" fontId="11" fillId="20" borderId="0" applyNumberFormat="0" applyBorder="0" applyAlignment="0" applyProtection="0"/>
    <xf numFmtId="173" fontId="11" fillId="20" borderId="0" applyNumberFormat="0" applyBorder="0" applyAlignment="0" applyProtection="0"/>
    <xf numFmtId="173" fontId="11" fillId="20" borderId="0" applyNumberFormat="0" applyBorder="0" applyAlignment="0" applyProtection="0"/>
    <xf numFmtId="173" fontId="11" fillId="20" borderId="0" applyNumberFormat="0" applyBorder="0" applyAlignment="0" applyProtection="0"/>
    <xf numFmtId="0" fontId="4" fillId="28" borderId="0" applyNumberFormat="0" applyBorder="0" applyAlignment="0" applyProtection="0"/>
    <xf numFmtId="173" fontId="11" fillId="24" borderId="0" applyNumberFormat="0" applyBorder="0" applyAlignment="0" applyProtection="0"/>
    <xf numFmtId="0" fontId="11" fillId="24" borderId="0" applyNumberFormat="0" applyBorder="0" applyAlignment="0" applyProtection="0"/>
    <xf numFmtId="173" fontId="11" fillId="24" borderId="0" applyNumberFormat="0" applyBorder="0" applyAlignment="0" applyProtection="0"/>
    <xf numFmtId="173" fontId="11" fillId="24" borderId="0" applyNumberFormat="0" applyBorder="0" applyAlignment="0" applyProtection="0"/>
    <xf numFmtId="0" fontId="4" fillId="10" borderId="0" applyNumberFormat="0" applyBorder="0" applyAlignment="0" applyProtection="0"/>
    <xf numFmtId="0" fontId="4" fillId="29" borderId="0" applyNumberFormat="0" applyBorder="0" applyAlignment="0" applyProtection="0"/>
    <xf numFmtId="0" fontId="11" fillId="26" borderId="0" applyNumberFormat="0" applyBorder="0" applyAlignment="0" applyProtection="0"/>
    <xf numFmtId="173" fontId="11" fillId="29" borderId="0" applyNumberFormat="0" applyBorder="0" applyAlignment="0" applyProtection="0"/>
    <xf numFmtId="173" fontId="11" fillId="29" borderId="0" applyNumberFormat="0" applyBorder="0" applyAlignment="0" applyProtection="0"/>
    <xf numFmtId="173" fontId="11" fillId="29" borderId="0" applyNumberFormat="0" applyBorder="0" applyAlignment="0" applyProtection="0"/>
    <xf numFmtId="173" fontId="11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11" fillId="19" borderId="0" applyNumberFormat="0" applyBorder="0" applyAlignment="0" applyProtection="0"/>
    <xf numFmtId="173" fontId="11" fillId="17" borderId="0" applyNumberFormat="0" applyBorder="0" applyAlignment="0" applyProtection="0"/>
    <xf numFmtId="173" fontId="11" fillId="17" borderId="0" applyNumberFormat="0" applyBorder="0" applyAlignment="0" applyProtection="0"/>
    <xf numFmtId="173" fontId="11" fillId="17" borderId="0" applyNumberFormat="0" applyBorder="0" applyAlignment="0" applyProtection="0"/>
    <xf numFmtId="173" fontId="11" fillId="17" borderId="0" applyNumberFormat="0" applyBorder="0" applyAlignment="0" applyProtection="0"/>
    <xf numFmtId="0" fontId="4" fillId="28" borderId="0" applyNumberFormat="0" applyBorder="0" applyAlignment="0" applyProtection="0"/>
    <xf numFmtId="173" fontId="11" fillId="20" borderId="0" applyNumberFormat="0" applyBorder="0" applyAlignment="0" applyProtection="0"/>
    <xf numFmtId="0" fontId="11" fillId="23" borderId="0" applyNumberFormat="0" applyBorder="0" applyAlignment="0" applyProtection="0"/>
    <xf numFmtId="173" fontId="11" fillId="20" borderId="0" applyNumberFormat="0" applyBorder="0" applyAlignment="0" applyProtection="0"/>
    <xf numFmtId="173" fontId="11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21" borderId="0" applyNumberFormat="0" applyBorder="0" applyAlignment="0" applyProtection="0"/>
    <xf numFmtId="0" fontId="11" fillId="27" borderId="0" applyNumberFormat="0" applyBorder="0" applyAlignment="0" applyProtection="0"/>
    <xf numFmtId="173" fontId="11" fillId="25" borderId="0" applyNumberFormat="0" applyBorder="0" applyAlignment="0" applyProtection="0"/>
    <xf numFmtId="173" fontId="11" fillId="25" borderId="0" applyNumberFormat="0" applyBorder="0" applyAlignment="0" applyProtection="0"/>
    <xf numFmtId="173" fontId="11" fillId="25" borderId="0" applyNumberFormat="0" applyBorder="0" applyAlignment="0" applyProtection="0"/>
    <xf numFmtId="173" fontId="11" fillId="25" borderId="0" applyNumberFormat="0" applyBorder="0" applyAlignment="0" applyProtection="0"/>
    <xf numFmtId="0" fontId="4" fillId="21" borderId="0" applyNumberFormat="0" applyBorder="0" applyAlignment="0" applyProtection="0"/>
    <xf numFmtId="0" fontId="12" fillId="30" borderId="0" applyNumberFormat="0" applyBorder="0" applyAlignment="0" applyProtection="0"/>
    <xf numFmtId="0" fontId="12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7" fillId="32" borderId="0" applyNumberFormat="0" applyBorder="0" applyAlignment="0" applyProtection="0"/>
    <xf numFmtId="0" fontId="12" fillId="30" borderId="0" applyNumberFormat="0" applyBorder="0" applyAlignment="0" applyProtection="0"/>
    <xf numFmtId="173" fontId="12" fillId="20" borderId="0" applyNumberFormat="0" applyBorder="0" applyAlignment="0" applyProtection="0"/>
    <xf numFmtId="173" fontId="12" fillId="20" borderId="0" applyNumberFormat="0" applyBorder="0" applyAlignment="0" applyProtection="0"/>
    <xf numFmtId="173" fontId="12" fillId="20" borderId="0" applyNumberFormat="0" applyBorder="0" applyAlignment="0" applyProtection="0"/>
    <xf numFmtId="173" fontId="12" fillId="20" borderId="0" applyNumberFormat="0" applyBorder="0" applyAlignment="0" applyProtection="0"/>
    <xf numFmtId="0" fontId="7" fillId="32" borderId="0" applyNumberFormat="0" applyBorder="0" applyAlignment="0" applyProtection="0"/>
    <xf numFmtId="173" fontId="12" fillId="34" borderId="0" applyNumberFormat="0" applyBorder="0" applyAlignment="0" applyProtection="0"/>
    <xf numFmtId="0" fontId="12" fillId="24" borderId="0" applyNumberFormat="0" applyBorder="0" applyAlignment="0" applyProtection="0"/>
    <xf numFmtId="173" fontId="12" fillId="34" borderId="0" applyNumberFormat="0" applyBorder="0" applyAlignment="0" applyProtection="0"/>
    <xf numFmtId="173" fontId="12" fillId="34" borderId="0" applyNumberFormat="0" applyBorder="0" applyAlignment="0" applyProtection="0"/>
    <xf numFmtId="0" fontId="7" fillId="11" borderId="0" applyNumberFormat="0" applyBorder="0" applyAlignment="0" applyProtection="0"/>
    <xf numFmtId="0" fontId="7" fillId="29" borderId="0" applyNumberFormat="0" applyBorder="0" applyAlignment="0" applyProtection="0"/>
    <xf numFmtId="0" fontId="12" fillId="26" borderId="0" applyNumberFormat="0" applyBorder="0" applyAlignment="0" applyProtection="0"/>
    <xf numFmtId="173" fontId="12" fillId="27" borderId="0" applyNumberFormat="0" applyBorder="0" applyAlignment="0" applyProtection="0"/>
    <xf numFmtId="173" fontId="12" fillId="27" borderId="0" applyNumberFormat="0" applyBorder="0" applyAlignment="0" applyProtection="0"/>
    <xf numFmtId="173" fontId="12" fillId="27" borderId="0" applyNumberFormat="0" applyBorder="0" applyAlignment="0" applyProtection="0"/>
    <xf numFmtId="173" fontId="12" fillId="27" borderId="0" applyNumberFormat="0" applyBorder="0" applyAlignment="0" applyProtection="0"/>
    <xf numFmtId="0" fontId="7" fillId="29" borderId="0" applyNumberFormat="0" applyBorder="0" applyAlignment="0" applyProtection="0"/>
    <xf numFmtId="0" fontId="7" fillId="28" borderId="0" applyNumberFormat="0" applyBorder="0" applyAlignment="0" applyProtection="0"/>
    <xf numFmtId="0" fontId="12" fillId="31" borderId="0" applyNumberFormat="0" applyBorder="0" applyAlignment="0" applyProtection="0"/>
    <xf numFmtId="173" fontId="12" fillId="17" borderId="0" applyNumberFormat="0" applyBorder="0" applyAlignment="0" applyProtection="0"/>
    <xf numFmtId="173" fontId="12" fillId="17" borderId="0" applyNumberFormat="0" applyBorder="0" applyAlignment="0" applyProtection="0"/>
    <xf numFmtId="173" fontId="12" fillId="17" borderId="0" applyNumberFormat="0" applyBorder="0" applyAlignment="0" applyProtection="0"/>
    <xf numFmtId="173" fontId="12" fillId="17" borderId="0" applyNumberFormat="0" applyBorder="0" applyAlignment="0" applyProtection="0"/>
    <xf numFmtId="0" fontId="7" fillId="28" borderId="0" applyNumberFormat="0" applyBorder="0" applyAlignment="0" applyProtection="0"/>
    <xf numFmtId="173" fontId="12" fillId="20" borderId="0" applyNumberFormat="0" applyBorder="0" applyAlignment="0" applyProtection="0"/>
    <xf numFmtId="0" fontId="12" fillId="32" borderId="0" applyNumberFormat="0" applyBorder="0" applyAlignment="0" applyProtection="0"/>
    <xf numFmtId="173" fontId="12" fillId="20" borderId="0" applyNumberFormat="0" applyBorder="0" applyAlignment="0" applyProtection="0"/>
    <xf numFmtId="173" fontId="12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2" fillId="33" borderId="0" applyNumberFormat="0" applyBorder="0" applyAlignment="0" applyProtection="0"/>
    <xf numFmtId="173" fontId="12" fillId="24" borderId="0" applyNumberFormat="0" applyBorder="0" applyAlignment="0" applyProtection="0"/>
    <xf numFmtId="173" fontId="12" fillId="24" borderId="0" applyNumberFormat="0" applyBorder="0" applyAlignment="0" applyProtection="0"/>
    <xf numFmtId="173" fontId="12" fillId="24" borderId="0" applyNumberFormat="0" applyBorder="0" applyAlignment="0" applyProtection="0"/>
    <xf numFmtId="173" fontId="12" fillId="24" borderId="0" applyNumberFormat="0" applyBorder="0" applyAlignment="0" applyProtection="0"/>
    <xf numFmtId="0" fontId="7" fillId="21" borderId="0" applyNumberFormat="0" applyBorder="0" applyAlignment="0" applyProtection="0"/>
    <xf numFmtId="0" fontId="12" fillId="35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4" fillId="38" borderId="0" applyNumberFormat="0" applyBorder="0" applyAlignment="0" applyProtection="0"/>
    <xf numFmtId="0" fontId="12" fillId="35" borderId="0" applyNumberFormat="0" applyBorder="0" applyAlignment="0" applyProtection="0"/>
    <xf numFmtId="0" fontId="12" fillId="39" borderId="0" applyNumberFormat="0" applyBorder="0" applyAlignment="0" applyProtection="0"/>
    <xf numFmtId="0" fontId="13" fillId="36" borderId="0" applyNumberFormat="0" applyBorder="0" applyAlignment="0" applyProtection="0"/>
    <xf numFmtId="0" fontId="13" fillId="40" borderId="0" applyNumberFormat="0" applyBorder="0" applyAlignment="0" applyProtection="0"/>
    <xf numFmtId="0" fontId="14" fillId="41" borderId="0" applyNumberFormat="0" applyBorder="0" applyAlignment="0" applyProtection="0"/>
    <xf numFmtId="0" fontId="12" fillId="39" borderId="0" applyNumberFormat="0" applyBorder="0" applyAlignment="0" applyProtection="0"/>
    <xf numFmtId="0" fontId="12" fillId="42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4" fillId="40" borderId="0" applyNumberFormat="0" applyBorder="0" applyAlignment="0" applyProtection="0"/>
    <xf numFmtId="0" fontId="12" fillId="42" borderId="0" applyNumberFormat="0" applyBorder="0" applyAlignment="0" applyProtection="0"/>
    <xf numFmtId="0" fontId="12" fillId="31" borderId="0" applyNumberFormat="0" applyBorder="0" applyAlignment="0" applyProtection="0"/>
    <xf numFmtId="0" fontId="13" fillId="36" borderId="0" applyNumberFormat="0" applyBorder="0" applyAlignment="0" applyProtection="0"/>
    <xf numFmtId="0" fontId="13" fillId="40" borderId="0" applyNumberFormat="0" applyBorder="0" applyAlignment="0" applyProtection="0"/>
    <xf numFmtId="0" fontId="14" fillId="43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3" fillId="36" borderId="0" applyNumberFormat="0" applyBorder="0" applyAlignment="0" applyProtection="0"/>
    <xf numFmtId="0" fontId="13" fillId="38" borderId="0" applyNumberFormat="0" applyBorder="0" applyAlignment="0" applyProtection="0"/>
    <xf numFmtId="0" fontId="14" fillId="38" borderId="0" applyNumberFormat="0" applyBorder="0" applyAlignment="0" applyProtection="0"/>
    <xf numFmtId="0" fontId="12" fillId="32" borderId="0" applyNumberFormat="0" applyBorder="0" applyAlignment="0" applyProtection="0"/>
    <xf numFmtId="0" fontId="12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44" borderId="0" applyNumberFormat="0" applyBorder="0" applyAlignment="0" applyProtection="0"/>
    <xf numFmtId="0" fontId="14" fillId="45" borderId="0" applyNumberFormat="0" applyBorder="0" applyAlignment="0" applyProtection="0"/>
    <xf numFmtId="0" fontId="12" fillId="34" borderId="0" applyNumberFormat="0" applyBorder="0" applyAlignment="0" applyProtection="0"/>
    <xf numFmtId="0" fontId="15" fillId="17" borderId="0" applyNumberFormat="0" applyBorder="0" applyAlignment="0" applyProtection="0"/>
    <xf numFmtId="173" fontId="16" fillId="20" borderId="0" applyNumberFormat="0" applyBorder="0" applyAlignment="0" applyProtection="0"/>
    <xf numFmtId="0" fontId="16" fillId="18" borderId="0" applyNumberFormat="0" applyBorder="0" applyAlignment="0" applyProtection="0"/>
    <xf numFmtId="173" fontId="16" fillId="20" borderId="0" applyNumberFormat="0" applyBorder="0" applyAlignment="0" applyProtection="0"/>
    <xf numFmtId="173" fontId="16" fillId="20" borderId="0" applyNumberFormat="0" applyBorder="0" applyAlignment="0" applyProtection="0"/>
    <xf numFmtId="0" fontId="16" fillId="18" borderId="0" applyNumberFormat="0" applyBorder="0" applyAlignment="0" applyProtection="0"/>
    <xf numFmtId="0" fontId="17" fillId="28" borderId="19" applyNumberFormat="0" applyAlignment="0" applyProtection="0"/>
    <xf numFmtId="0" fontId="17" fillId="28" borderId="19" applyNumberFormat="0" applyAlignment="0" applyProtection="0"/>
    <xf numFmtId="0" fontId="17" fillId="28" borderId="19" applyNumberFormat="0" applyAlignment="0" applyProtection="0"/>
    <xf numFmtId="0" fontId="17" fillId="28" borderId="19" applyNumberFormat="0" applyAlignment="0" applyProtection="0"/>
    <xf numFmtId="0" fontId="17" fillId="28" borderId="19" applyNumberFormat="0" applyAlignment="0" applyProtection="0"/>
    <xf numFmtId="0" fontId="17" fillId="28" borderId="19" applyNumberFormat="0" applyAlignment="0" applyProtection="0"/>
    <xf numFmtId="0" fontId="17" fillId="28" borderId="19" applyNumberFormat="0" applyAlignment="0" applyProtection="0"/>
    <xf numFmtId="0" fontId="6" fillId="22" borderId="16" applyNumberFormat="0" applyAlignment="0" applyProtection="0"/>
    <xf numFmtId="0" fontId="17" fillId="28" borderId="19" applyNumberFormat="0" applyAlignment="0" applyProtection="0"/>
    <xf numFmtId="0" fontId="17" fillId="28" borderId="19" applyNumberFormat="0" applyAlignment="0" applyProtection="0"/>
    <xf numFmtId="0" fontId="17" fillId="28" borderId="19" applyNumberFormat="0" applyAlignment="0" applyProtection="0"/>
    <xf numFmtId="0" fontId="17" fillId="28" borderId="19" applyNumberFormat="0" applyAlignment="0" applyProtection="0"/>
    <xf numFmtId="0" fontId="17" fillId="28" borderId="19" applyNumberFormat="0" applyAlignment="0" applyProtection="0"/>
    <xf numFmtId="173" fontId="18" fillId="22" borderId="19" applyNumberFormat="0" applyAlignment="0" applyProtection="0"/>
    <xf numFmtId="173" fontId="18" fillId="22" borderId="19" applyNumberFormat="0" applyAlignment="0" applyProtection="0"/>
    <xf numFmtId="173" fontId="18" fillId="22" borderId="19" applyNumberFormat="0" applyAlignment="0" applyProtection="0"/>
    <xf numFmtId="173" fontId="18" fillId="22" borderId="19" applyNumberFormat="0" applyAlignment="0" applyProtection="0"/>
    <xf numFmtId="173" fontId="18" fillId="22" borderId="19" applyNumberFormat="0" applyAlignment="0" applyProtection="0"/>
    <xf numFmtId="173" fontId="18" fillId="22" borderId="19" applyNumberFormat="0" applyAlignment="0" applyProtection="0"/>
    <xf numFmtId="173" fontId="18" fillId="22" borderId="19" applyNumberFormat="0" applyAlignment="0" applyProtection="0"/>
    <xf numFmtId="173" fontId="18" fillId="22" borderId="19" applyNumberFormat="0" applyAlignment="0" applyProtection="0"/>
    <xf numFmtId="173" fontId="18" fillId="22" borderId="19" applyNumberFormat="0" applyAlignment="0" applyProtection="0"/>
    <xf numFmtId="173" fontId="18" fillId="22" borderId="19" applyNumberFormat="0" applyAlignment="0" applyProtection="0"/>
    <xf numFmtId="173" fontId="18" fillId="22" borderId="19" applyNumberFormat="0" applyAlignment="0" applyProtection="0"/>
    <xf numFmtId="173" fontId="18" fillId="22" borderId="19" applyNumberFormat="0" applyAlignment="0" applyProtection="0"/>
    <xf numFmtId="173" fontId="18" fillId="22" borderId="19" applyNumberFormat="0" applyAlignment="0" applyProtection="0"/>
    <xf numFmtId="173" fontId="18" fillId="22" borderId="19" applyNumberFormat="0" applyAlignment="0" applyProtection="0"/>
    <xf numFmtId="173" fontId="18" fillId="22" borderId="19" applyNumberFormat="0" applyAlignment="0" applyProtection="0"/>
    <xf numFmtId="173" fontId="18" fillId="22" borderId="19" applyNumberFormat="0" applyAlignment="0" applyProtection="0"/>
    <xf numFmtId="173" fontId="18" fillId="22" borderId="19" applyNumberFormat="0" applyAlignment="0" applyProtection="0"/>
    <xf numFmtId="173" fontId="18" fillId="22" borderId="19" applyNumberFormat="0" applyAlignment="0" applyProtection="0"/>
    <xf numFmtId="173" fontId="18" fillId="22" borderId="19" applyNumberFormat="0" applyAlignment="0" applyProtection="0"/>
    <xf numFmtId="173" fontId="18" fillId="22" borderId="19" applyNumberFormat="0" applyAlignment="0" applyProtection="0"/>
    <xf numFmtId="173" fontId="18" fillId="22" borderId="19" applyNumberFormat="0" applyAlignment="0" applyProtection="0"/>
    <xf numFmtId="173" fontId="18" fillId="22" borderId="19" applyNumberFormat="0" applyAlignment="0" applyProtection="0"/>
    <xf numFmtId="173" fontId="18" fillId="22" borderId="19" applyNumberFormat="0" applyAlignment="0" applyProtection="0"/>
    <xf numFmtId="173" fontId="18" fillId="22" borderId="19" applyNumberFormat="0" applyAlignment="0" applyProtection="0"/>
    <xf numFmtId="173" fontId="19" fillId="46" borderId="20" applyNumberFormat="0" applyAlignment="0" applyProtection="0"/>
    <xf numFmtId="0" fontId="19" fillId="46" borderId="20" applyNumberFormat="0" applyAlignment="0" applyProtection="0"/>
    <xf numFmtId="173" fontId="19" fillId="46" borderId="20" applyNumberFormat="0" applyAlignment="0" applyProtection="0"/>
    <xf numFmtId="173" fontId="19" fillId="46" borderId="20" applyNumberFormat="0" applyAlignment="0" applyProtection="0"/>
    <xf numFmtId="0" fontId="19" fillId="46" borderId="20" applyNumberFormat="0" applyAlignment="0" applyProtection="0"/>
    <xf numFmtId="173" fontId="20" fillId="0" borderId="21" applyNumberFormat="0" applyFill="0" applyAlignment="0" applyProtection="0"/>
    <xf numFmtId="0" fontId="21" fillId="0" borderId="22" applyNumberFormat="0" applyFill="0" applyAlignment="0" applyProtection="0"/>
    <xf numFmtId="173" fontId="20" fillId="0" borderId="21" applyNumberFormat="0" applyFill="0" applyAlignment="0" applyProtection="0"/>
    <xf numFmtId="173" fontId="20" fillId="0" borderId="21" applyNumberFormat="0" applyFill="0" applyAlignment="0" applyProtection="0"/>
    <xf numFmtId="0" fontId="21" fillId="0" borderId="22" applyNumberFormat="0" applyFill="0" applyAlignment="0" applyProtection="0"/>
    <xf numFmtId="174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6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8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5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2" fillId="49" borderId="0" applyNumberFormat="0" applyBorder="0" applyAlignment="0" applyProtection="0"/>
    <xf numFmtId="0" fontId="23" fillId="0" borderId="23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3" fontId="26" fillId="0" borderId="0" applyNumberFormat="0" applyFill="0" applyBorder="0" applyAlignment="0" applyProtection="0"/>
    <xf numFmtId="173" fontId="26" fillId="0" borderId="0" applyNumberFormat="0" applyFill="0" applyBorder="0" applyAlignment="0" applyProtection="0"/>
    <xf numFmtId="173" fontId="26" fillId="0" borderId="0" applyNumberFormat="0" applyFill="0" applyBorder="0" applyAlignment="0" applyProtection="0"/>
    <xf numFmtId="173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7" fillId="47" borderId="0" applyNumberFormat="0" applyBorder="0" applyAlignment="0" applyProtection="0"/>
    <xf numFmtId="0" fontId="27" fillId="50" borderId="0" applyNumberFormat="0" applyBorder="0" applyAlignment="0" applyProtection="0"/>
    <xf numFmtId="0" fontId="27" fillId="49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2" fillId="37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12" fillId="35" borderId="0" applyNumberFormat="0" applyBorder="0" applyAlignment="0" applyProtection="0"/>
    <xf numFmtId="173" fontId="12" fillId="52" borderId="0" applyNumberFormat="0" applyBorder="0" applyAlignment="0" applyProtection="0"/>
    <xf numFmtId="173" fontId="12" fillId="52" borderId="0" applyNumberFormat="0" applyBorder="0" applyAlignment="0" applyProtection="0"/>
    <xf numFmtId="173" fontId="12" fillId="52" borderId="0" applyNumberFormat="0" applyBorder="0" applyAlignment="0" applyProtection="0"/>
    <xf numFmtId="173" fontId="12" fillId="5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2" fillId="41" borderId="0" applyNumberFormat="0" applyBorder="0" applyAlignment="0" applyProtection="0"/>
    <xf numFmtId="0" fontId="7" fillId="53" borderId="0" applyNumberFormat="0" applyBorder="0" applyAlignment="0" applyProtection="0"/>
    <xf numFmtId="0" fontId="7" fillId="53" borderId="0" applyNumberFormat="0" applyBorder="0" applyAlignment="0" applyProtection="0"/>
    <xf numFmtId="0" fontId="12" fillId="39" borderId="0" applyNumberFormat="0" applyBorder="0" applyAlignment="0" applyProtection="0"/>
    <xf numFmtId="173" fontId="12" fillId="34" borderId="0" applyNumberFormat="0" applyBorder="0" applyAlignment="0" applyProtection="0"/>
    <xf numFmtId="173" fontId="12" fillId="34" borderId="0" applyNumberFormat="0" applyBorder="0" applyAlignment="0" applyProtection="0"/>
    <xf numFmtId="173" fontId="12" fillId="34" borderId="0" applyNumberFormat="0" applyBorder="0" applyAlignment="0" applyProtection="0"/>
    <xf numFmtId="173" fontId="12" fillId="34" borderId="0" applyNumberFormat="0" applyBorder="0" applyAlignment="0" applyProtection="0"/>
    <xf numFmtId="0" fontId="7" fillId="53" borderId="0" applyNumberFormat="0" applyBorder="0" applyAlignment="0" applyProtection="0"/>
    <xf numFmtId="0" fontId="7" fillId="53" borderId="0" applyNumberFormat="0" applyBorder="0" applyAlignment="0" applyProtection="0"/>
    <xf numFmtId="0" fontId="7" fillId="53" borderId="0" applyNumberFormat="0" applyBorder="0" applyAlignment="0" applyProtection="0"/>
    <xf numFmtId="0" fontId="7" fillId="53" borderId="0" applyNumberFormat="0" applyBorder="0" applyAlignment="0" applyProtection="0"/>
    <xf numFmtId="0" fontId="7" fillId="53" borderId="0" applyNumberFormat="0" applyBorder="0" applyAlignment="0" applyProtection="0"/>
    <xf numFmtId="0" fontId="11" fillId="44" borderId="0" applyNumberFormat="0" applyBorder="0" applyAlignment="0" applyProtection="0"/>
    <xf numFmtId="0" fontId="11" fillId="54" borderId="0" applyNumberFormat="0" applyBorder="0" applyAlignment="0" applyProtection="0"/>
    <xf numFmtId="0" fontId="12" fillId="40" borderId="0" applyNumberFormat="0" applyBorder="0" applyAlignment="0" applyProtection="0"/>
    <xf numFmtId="0" fontId="7" fillId="53" borderId="0" applyNumberFormat="0" applyBorder="0" applyAlignment="0" applyProtection="0"/>
    <xf numFmtId="0" fontId="7" fillId="53" borderId="0" applyNumberFormat="0" applyBorder="0" applyAlignment="0" applyProtection="0"/>
    <xf numFmtId="0" fontId="12" fillId="42" borderId="0" applyNumberFormat="0" applyBorder="0" applyAlignment="0" applyProtection="0"/>
    <xf numFmtId="173" fontId="12" fillId="27" borderId="0" applyNumberFormat="0" applyBorder="0" applyAlignment="0" applyProtection="0"/>
    <xf numFmtId="173" fontId="12" fillId="27" borderId="0" applyNumberFormat="0" applyBorder="0" applyAlignment="0" applyProtection="0"/>
    <xf numFmtId="173" fontId="12" fillId="27" borderId="0" applyNumberFormat="0" applyBorder="0" applyAlignment="0" applyProtection="0"/>
    <xf numFmtId="173" fontId="12" fillId="27" borderId="0" applyNumberFormat="0" applyBorder="0" applyAlignment="0" applyProtection="0"/>
    <xf numFmtId="0" fontId="7" fillId="53" borderId="0" applyNumberFormat="0" applyBorder="0" applyAlignment="0" applyProtection="0"/>
    <xf numFmtId="0" fontId="7" fillId="53" borderId="0" applyNumberFormat="0" applyBorder="0" applyAlignment="0" applyProtection="0"/>
    <xf numFmtId="0" fontId="7" fillId="53" borderId="0" applyNumberFormat="0" applyBorder="0" applyAlignment="0" applyProtection="0"/>
    <xf numFmtId="0" fontId="7" fillId="53" borderId="0" applyNumberFormat="0" applyBorder="0" applyAlignment="0" applyProtection="0"/>
    <xf numFmtId="0" fontId="7" fillId="53" borderId="0" applyNumberFormat="0" applyBorder="0" applyAlignment="0" applyProtection="0"/>
    <xf numFmtId="0" fontId="11" fillId="51" borderId="0" applyNumberFormat="0" applyBorder="0" applyAlignment="0" applyProtection="0"/>
    <xf numFmtId="0" fontId="11" fillId="40" borderId="0" applyNumberFormat="0" applyBorder="0" applyAlignment="0" applyProtection="0"/>
    <xf numFmtId="0" fontId="12" fillId="40" borderId="0" applyNumberFormat="0" applyBorder="0" applyAlignment="0" applyProtection="0"/>
    <xf numFmtId="0" fontId="7" fillId="55" borderId="0" applyNumberFormat="0" applyBorder="0" applyAlignment="0" applyProtection="0"/>
    <xf numFmtId="0" fontId="7" fillId="55" borderId="0" applyNumberFormat="0" applyBorder="0" applyAlignment="0" applyProtection="0"/>
    <xf numFmtId="0" fontId="12" fillId="31" borderId="0" applyNumberFormat="0" applyBorder="0" applyAlignment="0" applyProtection="0"/>
    <xf numFmtId="173" fontId="12" fillId="55" borderId="0" applyNumberFormat="0" applyBorder="0" applyAlignment="0" applyProtection="0"/>
    <xf numFmtId="173" fontId="12" fillId="55" borderId="0" applyNumberFormat="0" applyBorder="0" applyAlignment="0" applyProtection="0"/>
    <xf numFmtId="173" fontId="12" fillId="55" borderId="0" applyNumberFormat="0" applyBorder="0" applyAlignment="0" applyProtection="0"/>
    <xf numFmtId="173" fontId="12" fillId="55" borderId="0" applyNumberFormat="0" applyBorder="0" applyAlignment="0" applyProtection="0"/>
    <xf numFmtId="0" fontId="7" fillId="55" borderId="0" applyNumberFormat="0" applyBorder="0" applyAlignment="0" applyProtection="0"/>
    <xf numFmtId="0" fontId="7" fillId="55" borderId="0" applyNumberFormat="0" applyBorder="0" applyAlignment="0" applyProtection="0"/>
    <xf numFmtId="0" fontId="7" fillId="55" borderId="0" applyNumberFormat="0" applyBorder="0" applyAlignment="0" applyProtection="0"/>
    <xf numFmtId="0" fontId="7" fillId="55" borderId="0" applyNumberFormat="0" applyBorder="0" applyAlignment="0" applyProtection="0"/>
    <xf numFmtId="0" fontId="7" fillId="55" borderId="0" applyNumberFormat="0" applyBorder="0" applyAlignment="0" applyProtection="0"/>
    <xf numFmtId="0" fontId="11" fillId="38" borderId="0" applyNumberFormat="0" applyBorder="0" applyAlignment="0" applyProtection="0"/>
    <xf numFmtId="0" fontId="11" fillId="51" borderId="0" applyNumberFormat="0" applyBorder="0" applyAlignment="0" applyProtection="0"/>
    <xf numFmtId="0" fontId="12" fillId="37" borderId="0" applyNumberFormat="0" applyBorder="0" applyAlignment="0" applyProtection="0"/>
    <xf numFmtId="173" fontId="12" fillId="32" borderId="0" applyNumberFormat="0" applyBorder="0" applyAlignment="0" applyProtection="0"/>
    <xf numFmtId="0" fontId="12" fillId="32" borderId="0" applyNumberFormat="0" applyBorder="0" applyAlignment="0" applyProtection="0"/>
    <xf numFmtId="173" fontId="12" fillId="32" borderId="0" applyNumberFormat="0" applyBorder="0" applyAlignment="0" applyProtection="0"/>
    <xf numFmtId="173" fontId="12" fillId="32" borderId="0" applyNumberFormat="0" applyBorder="0" applyAlignment="0" applyProtection="0"/>
    <xf numFmtId="0" fontId="11" fillId="44" borderId="0" applyNumberFormat="0" applyBorder="0" applyAlignment="0" applyProtection="0"/>
    <xf numFmtId="0" fontId="11" fillId="36" borderId="0" applyNumberFormat="0" applyBorder="0" applyAlignment="0" applyProtection="0"/>
    <xf numFmtId="0" fontId="12" fillId="36" borderId="0" applyNumberFormat="0" applyBorder="0" applyAlignment="0" applyProtection="0"/>
    <xf numFmtId="173" fontId="12" fillId="39" borderId="0" applyNumberFormat="0" applyBorder="0" applyAlignment="0" applyProtection="0"/>
    <xf numFmtId="0" fontId="12" fillId="34" borderId="0" applyNumberFormat="0" applyBorder="0" applyAlignment="0" applyProtection="0"/>
    <xf numFmtId="173" fontId="12" fillId="39" borderId="0" applyNumberFormat="0" applyBorder="0" applyAlignment="0" applyProtection="0"/>
    <xf numFmtId="173" fontId="12" fillId="39" borderId="0" applyNumberFormat="0" applyBorder="0" applyAlignment="0" applyProtection="0"/>
    <xf numFmtId="173" fontId="28" fillId="29" borderId="19" applyNumberFormat="0" applyAlignment="0" applyProtection="0"/>
    <xf numFmtId="0" fontId="28" fillId="21" borderId="19" applyNumberFormat="0" applyAlignment="0" applyProtection="0"/>
    <xf numFmtId="0" fontId="28" fillId="21" borderId="19" applyNumberFormat="0" applyAlignment="0" applyProtection="0"/>
    <xf numFmtId="0" fontId="28" fillId="21" borderId="19" applyNumberFormat="0" applyAlignment="0" applyProtection="0"/>
    <xf numFmtId="0" fontId="28" fillId="21" borderId="19" applyNumberFormat="0" applyAlignment="0" applyProtection="0"/>
    <xf numFmtId="0" fontId="28" fillId="21" borderId="19" applyNumberFormat="0" applyAlignment="0" applyProtection="0"/>
    <xf numFmtId="173" fontId="28" fillId="29" borderId="19" applyNumberFormat="0" applyAlignment="0" applyProtection="0"/>
    <xf numFmtId="173" fontId="28" fillId="29" borderId="19" applyNumberFormat="0" applyAlignment="0" applyProtection="0"/>
    <xf numFmtId="173" fontId="28" fillId="29" borderId="19" applyNumberFormat="0" applyAlignment="0" applyProtection="0"/>
    <xf numFmtId="173" fontId="28" fillId="29" borderId="19" applyNumberFormat="0" applyAlignment="0" applyProtection="0"/>
    <xf numFmtId="173" fontId="28" fillId="29" borderId="19" applyNumberFormat="0" applyAlignment="0" applyProtection="0"/>
    <xf numFmtId="173" fontId="28" fillId="29" borderId="19" applyNumberFormat="0" applyAlignment="0" applyProtection="0"/>
    <xf numFmtId="173" fontId="28" fillId="29" borderId="19" applyNumberFormat="0" applyAlignment="0" applyProtection="0"/>
    <xf numFmtId="173" fontId="28" fillId="29" borderId="19" applyNumberFormat="0" applyAlignment="0" applyProtection="0"/>
    <xf numFmtId="173" fontId="28" fillId="29" borderId="19" applyNumberFormat="0" applyAlignment="0" applyProtection="0"/>
    <xf numFmtId="173" fontId="28" fillId="29" borderId="19" applyNumberFormat="0" applyAlignment="0" applyProtection="0"/>
    <xf numFmtId="0" fontId="28" fillId="21" borderId="19" applyNumberFormat="0" applyAlignment="0" applyProtection="0"/>
    <xf numFmtId="0" fontId="28" fillId="21" borderId="19" applyNumberFormat="0" applyAlignment="0" applyProtection="0"/>
    <xf numFmtId="0" fontId="28" fillId="21" borderId="19" applyNumberFormat="0" applyAlignment="0" applyProtection="0"/>
    <xf numFmtId="0" fontId="28" fillId="21" borderId="19" applyNumberFormat="0" applyAlignment="0" applyProtection="0"/>
    <xf numFmtId="0" fontId="28" fillId="21" borderId="19" applyNumberFormat="0" applyAlignment="0" applyProtection="0"/>
    <xf numFmtId="173" fontId="28" fillId="29" borderId="19" applyNumberFormat="0" applyAlignment="0" applyProtection="0"/>
    <xf numFmtId="173" fontId="28" fillId="29" borderId="19" applyNumberFormat="0" applyAlignment="0" applyProtection="0"/>
    <xf numFmtId="173" fontId="28" fillId="29" borderId="19" applyNumberFormat="0" applyAlignment="0" applyProtection="0"/>
    <xf numFmtId="173" fontId="28" fillId="29" borderId="19" applyNumberFormat="0" applyAlignment="0" applyProtection="0"/>
    <xf numFmtId="173" fontId="28" fillId="29" borderId="19" applyNumberFormat="0" applyAlignment="0" applyProtection="0"/>
    <xf numFmtId="173" fontId="28" fillId="29" borderId="19" applyNumberFormat="0" applyAlignment="0" applyProtection="0"/>
    <xf numFmtId="173" fontId="28" fillId="29" borderId="19" applyNumberFormat="0" applyAlignment="0" applyProtection="0"/>
    <xf numFmtId="173" fontId="28" fillId="29" borderId="19" applyNumberFormat="0" applyAlignment="0" applyProtection="0"/>
    <xf numFmtId="173" fontId="28" fillId="29" borderId="19" applyNumberFormat="0" applyAlignment="0" applyProtection="0"/>
    <xf numFmtId="173" fontId="28" fillId="29" borderId="19" applyNumberFormat="0" applyAlignment="0" applyProtection="0"/>
    <xf numFmtId="173" fontId="28" fillId="29" borderId="19" applyNumberFormat="0" applyAlignment="0" applyProtection="0"/>
    <xf numFmtId="173" fontId="28" fillId="29" borderId="19" applyNumberFormat="0" applyAlignment="0" applyProtection="0"/>
    <xf numFmtId="173" fontId="28" fillId="29" borderId="19" applyNumberFormat="0" applyAlignment="0" applyProtection="0"/>
    <xf numFmtId="173" fontId="28" fillId="29" borderId="19" applyNumberFormat="0" applyAlignment="0" applyProtection="0"/>
    <xf numFmtId="173" fontId="28" fillId="29" borderId="19" applyNumberFormat="0" applyAlignment="0" applyProtection="0"/>
    <xf numFmtId="173" fontId="28" fillId="29" borderId="19" applyNumberFormat="0" applyAlignment="0" applyProtection="0"/>
    <xf numFmtId="0" fontId="28" fillId="21" borderId="19" applyNumberFormat="0" applyAlignment="0" applyProtection="0"/>
    <xf numFmtId="0" fontId="28" fillId="21" borderId="19" applyNumberFormat="0" applyAlignment="0" applyProtection="0"/>
    <xf numFmtId="0" fontId="28" fillId="21" borderId="19" applyNumberFormat="0" applyAlignment="0" applyProtection="0"/>
    <xf numFmtId="0" fontId="28" fillId="21" borderId="19" applyNumberFormat="0" applyAlignment="0" applyProtection="0"/>
    <xf numFmtId="0" fontId="28" fillId="21" borderId="19" applyNumberFormat="0" applyAlignment="0" applyProtection="0"/>
    <xf numFmtId="0" fontId="28" fillId="21" borderId="19" applyNumberFormat="0" applyAlignment="0" applyProtection="0"/>
    <xf numFmtId="0" fontId="28" fillId="21" borderId="19" applyNumberFormat="0" applyAlignment="0" applyProtection="0"/>
    <xf numFmtId="0" fontId="28" fillId="21" borderId="19" applyNumberFormat="0" applyAlignment="0" applyProtection="0"/>
    <xf numFmtId="0" fontId="28" fillId="21" borderId="19" applyNumberFormat="0" applyAlignment="0" applyProtection="0"/>
    <xf numFmtId="0" fontId="28" fillId="21" borderId="19" applyNumberFormat="0" applyAlignment="0" applyProtection="0"/>
    <xf numFmtId="0" fontId="28" fillId="21" borderId="19" applyNumberFormat="0" applyAlignment="0" applyProtection="0"/>
    <xf numFmtId="0" fontId="28" fillId="21" borderId="19" applyNumberFormat="0" applyAlignment="0" applyProtection="0"/>
    <xf numFmtId="172" fontId="9" fillId="0" borderId="0" applyFont="0" applyFill="0" applyBorder="0" applyAlignment="0" applyProtection="0"/>
    <xf numFmtId="18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8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85" fontId="9" fillId="0" borderId="0" applyFont="0" applyFill="0" applyBorder="0" applyAlignment="0" applyProtection="0"/>
    <xf numFmtId="185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86" fontId="29" fillId="0" borderId="0" applyFont="0" applyFill="0" applyBorder="0" applyAlignment="0" applyProtection="0"/>
    <xf numFmtId="185" fontId="9" fillId="0" borderId="0" applyFont="0" applyFill="0" applyBorder="0" applyAlignment="0" applyProtection="0"/>
    <xf numFmtId="185" fontId="9" fillId="0" borderId="0" applyFont="0" applyFill="0" applyBorder="0" applyAlignment="0" applyProtection="0"/>
    <xf numFmtId="187" fontId="30" fillId="0" borderId="0"/>
    <xf numFmtId="188" fontId="30" fillId="0" borderId="0"/>
    <xf numFmtId="0" fontId="31" fillId="0" borderId="0" applyNumberFormat="0" applyFill="0" applyBorder="0" applyAlignment="0" applyProtection="0"/>
    <xf numFmtId="189" fontId="32" fillId="0" borderId="0">
      <protection locked="0"/>
    </xf>
    <xf numFmtId="189" fontId="33" fillId="0" borderId="0">
      <protection locked="0"/>
    </xf>
    <xf numFmtId="189" fontId="33" fillId="0" borderId="0">
      <protection locked="0"/>
    </xf>
    <xf numFmtId="189" fontId="33" fillId="0" borderId="0">
      <protection locked="0"/>
    </xf>
    <xf numFmtId="189" fontId="33" fillId="0" borderId="0">
      <protection locked="0"/>
    </xf>
    <xf numFmtId="189" fontId="33" fillId="0" borderId="0">
      <protection locked="0"/>
    </xf>
    <xf numFmtId="189" fontId="33" fillId="0" borderId="0">
      <protection locked="0"/>
    </xf>
    <xf numFmtId="0" fontId="34" fillId="0" borderId="24" applyNumberFormat="0" applyFill="0" applyAlignment="0" applyProtection="0"/>
    <xf numFmtId="0" fontId="25" fillId="0" borderId="25" applyNumberFormat="0" applyFill="0" applyAlignment="0" applyProtection="0"/>
    <xf numFmtId="0" fontId="35" fillId="0" borderId="0" applyFill="0" applyBorder="0" applyProtection="0">
      <alignment horizontal="center" vertical="center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Fill="0" applyBorder="0" applyAlignment="0" applyProtection="0">
      <alignment vertical="top"/>
      <protection locked="0"/>
    </xf>
    <xf numFmtId="173" fontId="38" fillId="0" borderId="0" applyFill="0" applyBorder="0" applyAlignment="0" applyProtection="0">
      <alignment vertical="top"/>
      <protection locked="0"/>
    </xf>
    <xf numFmtId="0" fontId="39" fillId="8" borderId="0" applyNumberFormat="0" applyBorder="0" applyAlignment="0" applyProtection="0"/>
    <xf numFmtId="0" fontId="15" fillId="17" borderId="0" applyNumberFormat="0" applyBorder="0" applyAlignment="0" applyProtection="0"/>
    <xf numFmtId="173" fontId="15" fillId="19" borderId="0" applyNumberFormat="0" applyBorder="0" applyAlignment="0" applyProtection="0"/>
    <xf numFmtId="173" fontId="15" fillId="19" borderId="0" applyNumberFormat="0" applyBorder="0" applyAlignment="0" applyProtection="0"/>
    <xf numFmtId="173" fontId="15" fillId="19" borderId="0" applyNumberFormat="0" applyBorder="0" applyAlignment="0" applyProtection="0"/>
    <xf numFmtId="173" fontId="15" fillId="19" borderId="0" applyNumberFormat="0" applyBorder="0" applyAlignment="0" applyProtection="0"/>
    <xf numFmtId="0" fontId="28" fillId="21" borderId="19" applyNumberFormat="0" applyAlignment="0" applyProtection="0"/>
    <xf numFmtId="0" fontId="28" fillId="21" borderId="19" applyNumberFormat="0" applyAlignment="0" applyProtection="0"/>
    <xf numFmtId="0" fontId="28" fillId="21" borderId="19" applyNumberFormat="0" applyAlignment="0" applyProtection="0"/>
    <xf numFmtId="0" fontId="28" fillId="21" borderId="19" applyNumberFormat="0" applyAlignment="0" applyProtection="0"/>
    <xf numFmtId="0" fontId="28" fillId="21" borderId="19" applyNumberFormat="0" applyAlignment="0" applyProtection="0"/>
    <xf numFmtId="166" fontId="40" fillId="0" borderId="0" applyFont="0" applyFill="0" applyBorder="0" applyAlignment="0" applyProtection="0"/>
    <xf numFmtId="0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10" fillId="0" borderId="0" applyFont="0" applyFill="0" applyBorder="0" applyAlignment="0" applyProtection="0"/>
    <xf numFmtId="182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92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0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94" fontId="9" fillId="0" borderId="0" applyFont="0" applyFill="0" applyBorder="0" applyAlignment="0" applyProtection="0"/>
    <xf numFmtId="195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9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97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99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85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85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200" fontId="10" fillId="0" borderId="0" applyFont="0" applyFill="0" applyBorder="0" applyAlignment="0" applyProtection="0"/>
    <xf numFmtId="185" fontId="9" fillId="0" borderId="0" applyFont="0" applyFill="0" applyBorder="0" applyAlignment="0" applyProtection="0"/>
    <xf numFmtId="183" fontId="11" fillId="0" borderId="0" applyFont="0" applyFill="0" applyBorder="0" applyAlignment="0" applyProtection="0"/>
    <xf numFmtId="0" fontId="9" fillId="0" borderId="0" applyFill="0" applyBorder="0" applyAlignment="0" applyProtection="0"/>
    <xf numFmtId="167" fontId="9" fillId="0" borderId="0" applyFont="0" applyFill="0" applyBorder="0" applyAlignment="0" applyProtection="0"/>
    <xf numFmtId="195" fontId="10" fillId="0" borderId="0" applyFont="0" applyFill="0" applyBorder="0" applyAlignment="0" applyProtection="0"/>
    <xf numFmtId="192" fontId="9" fillId="0" borderId="0" applyFont="0" applyFill="0" applyBorder="0" applyAlignment="0" applyProtection="0"/>
    <xf numFmtId="20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81" fontId="11" fillId="0" borderId="0" applyFont="0" applyFill="0" applyBorder="0" applyAlignment="0" applyProtection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8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85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5" fontId="9" fillId="0" borderId="0" applyFont="0" applyFill="0" applyBorder="0" applyAlignment="0" applyProtection="0"/>
    <xf numFmtId="185" fontId="9" fillId="0" borderId="0" applyFont="0" applyFill="0" applyBorder="0" applyAlignment="0" applyProtection="0"/>
    <xf numFmtId="195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95" fontId="10" fillId="0" borderId="0" applyFont="0" applyFill="0" applyBorder="0" applyAlignment="0" applyProtection="0"/>
    <xf numFmtId="169" fontId="11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42" fillId="29" borderId="0" applyNumberFormat="0" applyBorder="0" applyAlignment="0" applyProtection="0"/>
    <xf numFmtId="0" fontId="43" fillId="29" borderId="0" applyNumberFormat="0" applyBorder="0" applyAlignment="0" applyProtection="0"/>
    <xf numFmtId="173" fontId="43" fillId="29" borderId="0" applyNumberFormat="0" applyBorder="0" applyAlignment="0" applyProtection="0"/>
    <xf numFmtId="173" fontId="43" fillId="29" borderId="0" applyNumberFormat="0" applyBorder="0" applyAlignment="0" applyProtection="0"/>
    <xf numFmtId="0" fontId="44" fillId="0" borderId="0"/>
    <xf numFmtId="201" fontId="45" fillId="0" borderId="0"/>
    <xf numFmtId="0" fontId="10" fillId="0" borderId="0"/>
    <xf numFmtId="0" fontId="9" fillId="0" borderId="0"/>
    <xf numFmtId="0" fontId="9" fillId="0" borderId="0"/>
    <xf numFmtId="0" fontId="4" fillId="0" borderId="0"/>
    <xf numFmtId="0" fontId="9" fillId="0" borderId="0"/>
    <xf numFmtId="0" fontId="10" fillId="0" borderId="0"/>
    <xf numFmtId="0" fontId="4" fillId="0" borderId="0"/>
    <xf numFmtId="173" fontId="11" fillId="0" borderId="0"/>
    <xf numFmtId="0" fontId="4" fillId="0" borderId="0"/>
    <xf numFmtId="0" fontId="9" fillId="0" borderId="0"/>
    <xf numFmtId="0" fontId="10" fillId="0" borderId="0"/>
    <xf numFmtId="39" fontId="44" fillId="0" borderId="0"/>
    <xf numFmtId="173" fontId="11" fillId="0" borderId="0"/>
    <xf numFmtId="173" fontId="11" fillId="0" borderId="0"/>
    <xf numFmtId="173" fontId="11" fillId="0" borderId="0"/>
    <xf numFmtId="0" fontId="4" fillId="0" borderId="0"/>
    <xf numFmtId="0" fontId="4" fillId="0" borderId="0"/>
    <xf numFmtId="173" fontId="11" fillId="0" borderId="0"/>
    <xf numFmtId="0" fontId="46" fillId="0" borderId="0"/>
    <xf numFmtId="0" fontId="4" fillId="0" borderId="0"/>
    <xf numFmtId="173" fontId="11" fillId="0" borderId="0"/>
    <xf numFmtId="0" fontId="40" fillId="0" borderId="0"/>
    <xf numFmtId="173" fontId="11" fillId="0" borderId="0"/>
    <xf numFmtId="0" fontId="4" fillId="0" borderId="0"/>
    <xf numFmtId="173" fontId="11" fillId="0" borderId="0"/>
    <xf numFmtId="0" fontId="4" fillId="0" borderId="0"/>
    <xf numFmtId="173" fontId="11" fillId="0" borderId="0"/>
    <xf numFmtId="0" fontId="4" fillId="0" borderId="0"/>
    <xf numFmtId="173" fontId="4" fillId="0" borderId="0"/>
    <xf numFmtId="0" fontId="4" fillId="0" borderId="0"/>
    <xf numFmtId="173" fontId="4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202" fontId="29" fillId="0" borderId="0"/>
    <xf numFmtId="0" fontId="47" fillId="0" borderId="0"/>
    <xf numFmtId="0" fontId="9" fillId="0" borderId="0"/>
    <xf numFmtId="173" fontId="4" fillId="0" borderId="0"/>
    <xf numFmtId="0" fontId="9" fillId="0" borderId="0"/>
    <xf numFmtId="0" fontId="4" fillId="0" borderId="0"/>
    <xf numFmtId="173" fontId="4" fillId="0" borderId="0"/>
    <xf numFmtId="173" fontId="9" fillId="0" borderId="0"/>
    <xf numFmtId="0" fontId="4" fillId="0" borderId="0"/>
    <xf numFmtId="0" fontId="9" fillId="0" borderId="0"/>
    <xf numFmtId="0" fontId="10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9" fillId="0" borderId="0"/>
    <xf numFmtId="0" fontId="10" fillId="0" borderId="0"/>
    <xf numFmtId="0" fontId="4" fillId="0" borderId="0"/>
    <xf numFmtId="0" fontId="48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48" fillId="0" borderId="0"/>
    <xf numFmtId="0" fontId="9" fillId="0" borderId="0"/>
    <xf numFmtId="0" fontId="9" fillId="0" borderId="0"/>
    <xf numFmtId="0" fontId="9" fillId="0" borderId="0"/>
    <xf numFmtId="0" fontId="49" fillId="0" borderId="0"/>
    <xf numFmtId="0" fontId="9" fillId="0" borderId="0"/>
    <xf numFmtId="0" fontId="10" fillId="0" borderId="0"/>
    <xf numFmtId="0" fontId="11" fillId="0" borderId="0"/>
    <xf numFmtId="0" fontId="11" fillId="0" borderId="0"/>
    <xf numFmtId="0" fontId="44" fillId="0" borderId="0"/>
    <xf numFmtId="0" fontId="4" fillId="0" borderId="0"/>
    <xf numFmtId="0" fontId="9" fillId="0" borderId="0"/>
    <xf numFmtId="0" fontId="10" fillId="0" borderId="0"/>
    <xf numFmtId="0" fontId="4" fillId="0" borderId="0"/>
    <xf numFmtId="0" fontId="9" fillId="0" borderId="0"/>
    <xf numFmtId="0" fontId="5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173" fontId="10" fillId="0" borderId="0"/>
    <xf numFmtId="173" fontId="10" fillId="0" borderId="0"/>
    <xf numFmtId="173" fontId="10" fillId="0" borderId="0"/>
    <xf numFmtId="173" fontId="10" fillId="0" borderId="0"/>
    <xf numFmtId="173" fontId="10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173" fontId="10" fillId="0" borderId="0"/>
    <xf numFmtId="0" fontId="4" fillId="0" borderId="0"/>
    <xf numFmtId="173" fontId="10" fillId="0" borderId="0"/>
    <xf numFmtId="173" fontId="10" fillId="0" borderId="0"/>
    <xf numFmtId="173" fontId="10" fillId="0" borderId="0"/>
    <xf numFmtId="173" fontId="10" fillId="0" borderId="0"/>
    <xf numFmtId="173" fontId="10" fillId="0" borderId="0"/>
    <xf numFmtId="0" fontId="4" fillId="0" borderId="0"/>
    <xf numFmtId="0" fontId="9" fillId="0" borderId="0"/>
    <xf numFmtId="0" fontId="9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0" fillId="0" borderId="0"/>
    <xf numFmtId="173" fontId="10" fillId="0" borderId="0"/>
    <xf numFmtId="173" fontId="10" fillId="0" borderId="0"/>
    <xf numFmtId="173" fontId="10" fillId="0" borderId="0"/>
    <xf numFmtId="173" fontId="10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4" fillId="0" borderId="0"/>
    <xf numFmtId="173" fontId="10" fillId="0" borderId="0"/>
    <xf numFmtId="0" fontId="9" fillId="0" borderId="0"/>
    <xf numFmtId="173" fontId="10" fillId="0" borderId="0"/>
    <xf numFmtId="0" fontId="4" fillId="0" borderId="0"/>
    <xf numFmtId="173" fontId="10" fillId="0" borderId="0"/>
    <xf numFmtId="0" fontId="4" fillId="0" borderId="0"/>
    <xf numFmtId="173" fontId="10" fillId="0" borderId="0"/>
    <xf numFmtId="173" fontId="10" fillId="0" borderId="0"/>
    <xf numFmtId="173" fontId="10" fillId="0" borderId="0"/>
    <xf numFmtId="173" fontId="10" fillId="0" borderId="0"/>
    <xf numFmtId="173" fontId="10" fillId="0" borderId="0"/>
    <xf numFmtId="0" fontId="9" fillId="0" borderId="0"/>
    <xf numFmtId="0" fontId="40" fillId="0" borderId="0"/>
    <xf numFmtId="0" fontId="4" fillId="0" borderId="0"/>
    <xf numFmtId="0" fontId="47" fillId="0" borderId="0"/>
    <xf numFmtId="0" fontId="9" fillId="0" borderId="0"/>
    <xf numFmtId="0" fontId="47" fillId="0" borderId="0"/>
    <xf numFmtId="0" fontId="9" fillId="0" borderId="0"/>
    <xf numFmtId="203" fontId="11" fillId="0" borderId="0"/>
    <xf numFmtId="0" fontId="4" fillId="0" borderId="0"/>
    <xf numFmtId="0" fontId="4" fillId="0" borderId="0"/>
    <xf numFmtId="0" fontId="4" fillId="0" borderId="0"/>
    <xf numFmtId="0" fontId="10" fillId="0" borderId="0"/>
    <xf numFmtId="173" fontId="11" fillId="0" borderId="0"/>
    <xf numFmtId="0" fontId="9" fillId="0" borderId="0"/>
    <xf numFmtId="0" fontId="9" fillId="0" borderId="0"/>
    <xf numFmtId="173" fontId="9" fillId="0" borderId="0"/>
    <xf numFmtId="0" fontId="40" fillId="0" borderId="0"/>
    <xf numFmtId="0" fontId="40" fillId="0" borderId="0"/>
    <xf numFmtId="0" fontId="11" fillId="9" borderId="18" applyNumberFormat="0" applyFont="0" applyAlignment="0" applyProtection="0"/>
    <xf numFmtId="0" fontId="9" fillId="25" borderId="26" applyNumberFormat="0" applyFont="0" applyAlignment="0" applyProtection="0"/>
    <xf numFmtId="0" fontId="9" fillId="25" borderId="26" applyNumberFormat="0" applyFont="0" applyAlignment="0" applyProtection="0"/>
    <xf numFmtId="0" fontId="9" fillId="25" borderId="26" applyNumberFormat="0" applyFont="0" applyAlignment="0" applyProtection="0"/>
    <xf numFmtId="0" fontId="9" fillId="25" borderId="26" applyNumberFormat="0" applyFont="0" applyAlignment="0" applyProtection="0"/>
    <xf numFmtId="0" fontId="9" fillId="25" borderId="26" applyNumberFormat="0" applyFont="0" applyAlignment="0" applyProtection="0"/>
    <xf numFmtId="0" fontId="9" fillId="25" borderId="26" applyNumberFormat="0" applyFont="0" applyAlignment="0" applyProtection="0"/>
    <xf numFmtId="0" fontId="9" fillId="25" borderId="26" applyNumberFormat="0" applyFont="0" applyAlignment="0" applyProtection="0"/>
    <xf numFmtId="173" fontId="10" fillId="25" borderId="26" applyNumberFormat="0" applyFont="0" applyAlignment="0" applyProtection="0"/>
    <xf numFmtId="173" fontId="10" fillId="25" borderId="26" applyNumberFormat="0" applyFont="0" applyAlignment="0" applyProtection="0"/>
    <xf numFmtId="173" fontId="10" fillId="25" borderId="26" applyNumberFormat="0" applyFont="0" applyAlignment="0" applyProtection="0"/>
    <xf numFmtId="173" fontId="10" fillId="25" borderId="26" applyNumberFormat="0" applyFont="0" applyAlignment="0" applyProtection="0"/>
    <xf numFmtId="173" fontId="10" fillId="25" borderId="26" applyNumberFormat="0" applyFont="0" applyAlignment="0" applyProtection="0"/>
    <xf numFmtId="173" fontId="10" fillId="25" borderId="26" applyNumberFormat="0" applyFont="0" applyAlignment="0" applyProtection="0"/>
    <xf numFmtId="173" fontId="10" fillId="25" borderId="26" applyNumberFormat="0" applyFont="0" applyAlignment="0" applyProtection="0"/>
    <xf numFmtId="173" fontId="10" fillId="25" borderId="26" applyNumberFormat="0" applyFont="0" applyAlignment="0" applyProtection="0"/>
    <xf numFmtId="173" fontId="10" fillId="25" borderId="26" applyNumberFormat="0" applyFont="0" applyAlignment="0" applyProtection="0"/>
    <xf numFmtId="173" fontId="10" fillId="25" borderId="26" applyNumberFormat="0" applyFont="0" applyAlignment="0" applyProtection="0"/>
    <xf numFmtId="173" fontId="10" fillId="25" borderId="26" applyNumberFormat="0" applyFont="0" applyAlignment="0" applyProtection="0"/>
    <xf numFmtId="173" fontId="10" fillId="25" borderId="26" applyNumberFormat="0" applyFont="0" applyAlignment="0" applyProtection="0"/>
    <xf numFmtId="173" fontId="10" fillId="25" borderId="26" applyNumberFormat="0" applyFont="0" applyAlignment="0" applyProtection="0"/>
    <xf numFmtId="173" fontId="10" fillId="25" borderId="26" applyNumberFormat="0" applyFont="0" applyAlignment="0" applyProtection="0"/>
    <xf numFmtId="0" fontId="9" fillId="25" borderId="26" applyNumberFormat="0" applyFont="0" applyAlignment="0" applyProtection="0"/>
    <xf numFmtId="0" fontId="9" fillId="25" borderId="26" applyNumberFormat="0" applyFont="0" applyAlignment="0" applyProtection="0"/>
    <xf numFmtId="0" fontId="9" fillId="25" borderId="26" applyNumberFormat="0" applyFont="0" applyAlignment="0" applyProtection="0"/>
    <xf numFmtId="0" fontId="9" fillId="25" borderId="26" applyNumberFormat="0" applyFont="0" applyAlignment="0" applyProtection="0"/>
    <xf numFmtId="0" fontId="9" fillId="25" borderId="26" applyNumberFormat="0" applyFont="0" applyAlignment="0" applyProtection="0"/>
    <xf numFmtId="0" fontId="9" fillId="25" borderId="26" applyNumberFormat="0" applyFont="0" applyAlignment="0" applyProtection="0"/>
    <xf numFmtId="0" fontId="9" fillId="25" borderId="26" applyNumberFormat="0" applyFont="0" applyAlignment="0" applyProtection="0"/>
    <xf numFmtId="0" fontId="11" fillId="9" borderId="18" applyNumberFormat="0" applyFont="0" applyAlignment="0" applyProtection="0"/>
    <xf numFmtId="0" fontId="9" fillId="25" borderId="26" applyNumberFormat="0" applyFont="0" applyAlignment="0" applyProtection="0"/>
    <xf numFmtId="0" fontId="9" fillId="25" borderId="26" applyNumberFormat="0" applyFont="0" applyAlignment="0" applyProtection="0"/>
    <xf numFmtId="0" fontId="9" fillId="25" borderId="26" applyNumberFormat="0" applyFont="0" applyAlignment="0" applyProtection="0"/>
    <xf numFmtId="0" fontId="9" fillId="25" borderId="26" applyNumberFormat="0" applyFont="0" applyAlignment="0" applyProtection="0"/>
    <xf numFmtId="0" fontId="9" fillId="25" borderId="26" applyNumberFormat="0" applyFont="0" applyAlignment="0" applyProtection="0"/>
    <xf numFmtId="0" fontId="11" fillId="9" borderId="18" applyNumberFormat="0" applyFont="0" applyAlignment="0" applyProtection="0"/>
    <xf numFmtId="0" fontId="9" fillId="25" borderId="26" applyNumberFormat="0" applyFont="0" applyAlignment="0" applyProtection="0"/>
    <xf numFmtId="0" fontId="9" fillId="25" borderId="26" applyNumberFormat="0" applyFont="0" applyAlignment="0" applyProtection="0"/>
    <xf numFmtId="0" fontId="9" fillId="25" borderId="26" applyNumberFormat="0" applyFont="0" applyAlignment="0" applyProtection="0"/>
    <xf numFmtId="0" fontId="9" fillId="25" borderId="26" applyNumberFormat="0" applyFont="0" applyAlignment="0" applyProtection="0"/>
    <xf numFmtId="0" fontId="9" fillId="25" borderId="26" applyNumberFormat="0" applyFont="0" applyAlignment="0" applyProtection="0"/>
    <xf numFmtId="0" fontId="9" fillId="25" borderId="26" applyNumberFormat="0" applyFont="0" applyAlignment="0" applyProtection="0"/>
    <xf numFmtId="0" fontId="9" fillId="25" borderId="26" applyNumberFormat="0" applyFont="0" applyAlignment="0" applyProtection="0"/>
    <xf numFmtId="0" fontId="9" fillId="25" borderId="26" applyNumberFormat="0" applyFont="0" applyAlignment="0" applyProtection="0"/>
    <xf numFmtId="0" fontId="9" fillId="25" borderId="26" applyNumberFormat="0" applyFont="0" applyAlignment="0" applyProtection="0"/>
    <xf numFmtId="0" fontId="9" fillId="25" borderId="26" applyNumberFormat="0" applyFont="0" applyAlignment="0" applyProtection="0"/>
    <xf numFmtId="0" fontId="9" fillId="25" borderId="26" applyNumberFormat="0" applyFont="0" applyAlignment="0" applyProtection="0"/>
    <xf numFmtId="0" fontId="9" fillId="25" borderId="26" applyNumberFormat="0" applyFont="0" applyAlignment="0" applyProtection="0"/>
    <xf numFmtId="0" fontId="51" fillId="28" borderId="27" applyNumberFormat="0" applyAlignment="0" applyProtection="0"/>
    <xf numFmtId="0" fontId="51" fillId="28" borderId="27" applyNumberFormat="0" applyAlignment="0" applyProtection="0"/>
    <xf numFmtId="0" fontId="51" fillId="28" borderId="27" applyNumberFormat="0" applyAlignment="0" applyProtection="0"/>
    <xf numFmtId="0" fontId="51" fillId="28" borderId="27" applyNumberFormat="0" applyAlignment="0" applyProtection="0"/>
    <xf numFmtId="0" fontId="51" fillId="28" borderId="27" applyNumberFormat="0" applyAlignment="0" applyProtection="0"/>
    <xf numFmtId="0" fontId="51" fillId="28" borderId="27" applyNumberFormat="0" applyAlignment="0" applyProtection="0"/>
    <xf numFmtId="0" fontId="51" fillId="28" borderId="27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5" fillId="22" borderId="17" applyNumberFormat="0" applyAlignment="0" applyProtection="0"/>
    <xf numFmtId="0" fontId="51" fillId="28" borderId="27" applyNumberFormat="0" applyAlignment="0" applyProtection="0"/>
    <xf numFmtId="0" fontId="51" fillId="28" borderId="27" applyNumberFormat="0" applyAlignment="0" applyProtection="0"/>
    <xf numFmtId="0" fontId="51" fillId="28" borderId="27" applyNumberFormat="0" applyAlignment="0" applyProtection="0"/>
    <xf numFmtId="0" fontId="51" fillId="28" borderId="27" applyNumberFormat="0" applyAlignment="0" applyProtection="0"/>
    <xf numFmtId="0" fontId="51" fillId="28" borderId="27" applyNumberFormat="0" applyAlignment="0" applyProtection="0"/>
    <xf numFmtId="173" fontId="51" fillId="22" borderId="27" applyNumberFormat="0" applyAlignment="0" applyProtection="0"/>
    <xf numFmtId="173" fontId="51" fillId="22" borderId="27" applyNumberFormat="0" applyAlignment="0" applyProtection="0"/>
    <xf numFmtId="173" fontId="51" fillId="22" borderId="27" applyNumberFormat="0" applyAlignment="0" applyProtection="0"/>
    <xf numFmtId="173" fontId="51" fillId="22" borderId="27" applyNumberFormat="0" applyAlignment="0" applyProtection="0"/>
    <xf numFmtId="173" fontId="51" fillId="22" borderId="27" applyNumberFormat="0" applyAlignment="0" applyProtection="0"/>
    <xf numFmtId="173" fontId="51" fillId="22" borderId="27" applyNumberFormat="0" applyAlignment="0" applyProtection="0"/>
    <xf numFmtId="173" fontId="51" fillId="22" borderId="27" applyNumberFormat="0" applyAlignment="0" applyProtection="0"/>
    <xf numFmtId="173" fontId="51" fillId="22" borderId="27" applyNumberFormat="0" applyAlignment="0" applyProtection="0"/>
    <xf numFmtId="173" fontId="51" fillId="22" borderId="27" applyNumberFormat="0" applyAlignment="0" applyProtection="0"/>
    <xf numFmtId="173" fontId="51" fillId="22" borderId="27" applyNumberFormat="0" applyAlignment="0" applyProtection="0"/>
    <xf numFmtId="173" fontId="51" fillId="22" borderId="27" applyNumberFormat="0" applyAlignment="0" applyProtection="0"/>
    <xf numFmtId="173" fontId="51" fillId="22" borderId="27" applyNumberFormat="0" applyAlignment="0" applyProtection="0"/>
    <xf numFmtId="173" fontId="51" fillId="22" borderId="27" applyNumberFormat="0" applyAlignment="0" applyProtection="0"/>
    <xf numFmtId="173" fontId="51" fillId="22" borderId="27" applyNumberFormat="0" applyAlignment="0" applyProtection="0"/>
    <xf numFmtId="173" fontId="51" fillId="22" borderId="27" applyNumberFormat="0" applyAlignment="0" applyProtection="0"/>
    <xf numFmtId="173" fontId="51" fillId="22" borderId="27" applyNumberFormat="0" applyAlignment="0" applyProtection="0"/>
    <xf numFmtId="173" fontId="51" fillId="22" borderId="27" applyNumberFormat="0" applyAlignment="0" applyProtection="0"/>
    <xf numFmtId="173" fontId="51" fillId="22" borderId="27" applyNumberFormat="0" applyAlignment="0" applyProtection="0"/>
    <xf numFmtId="173" fontId="51" fillId="22" borderId="27" applyNumberFormat="0" applyAlignment="0" applyProtection="0"/>
    <xf numFmtId="173" fontId="51" fillId="22" borderId="27" applyNumberFormat="0" applyAlignment="0" applyProtection="0"/>
    <xf numFmtId="173" fontId="51" fillId="22" borderId="27" applyNumberFormat="0" applyAlignment="0" applyProtection="0"/>
    <xf numFmtId="173" fontId="51" fillId="22" borderId="27" applyNumberFormat="0" applyAlignment="0" applyProtection="0"/>
    <xf numFmtId="173" fontId="51" fillId="22" borderId="27" applyNumberFormat="0" applyAlignment="0" applyProtection="0"/>
    <xf numFmtId="173" fontId="51" fillId="22" borderId="27" applyNumberFormat="0" applyAlignment="0" applyProtection="0"/>
    <xf numFmtId="0" fontId="52" fillId="0" borderId="0" applyNumberFormat="0" applyFill="0" applyBorder="0" applyAlignment="0" applyProtection="0"/>
    <xf numFmtId="173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3" fontId="20" fillId="0" borderId="0" applyNumberFormat="0" applyFill="0" applyBorder="0" applyAlignment="0" applyProtection="0"/>
    <xf numFmtId="173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3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73" fontId="31" fillId="0" borderId="0" applyNumberFormat="0" applyFill="0" applyBorder="0" applyAlignment="0" applyProtection="0"/>
    <xf numFmtId="173" fontId="3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73" fontId="54" fillId="0" borderId="28" applyNumberFormat="0" applyFill="0" applyAlignment="0" applyProtection="0"/>
    <xf numFmtId="0" fontId="55" fillId="0" borderId="29" applyNumberFormat="0" applyFill="0" applyAlignment="0" applyProtection="0"/>
    <xf numFmtId="173" fontId="54" fillId="0" borderId="28" applyNumberFormat="0" applyFill="0" applyAlignment="0" applyProtection="0"/>
    <xf numFmtId="173" fontId="54" fillId="0" borderId="28" applyNumberFormat="0" applyFill="0" applyAlignment="0" applyProtection="0"/>
    <xf numFmtId="0" fontId="56" fillId="0" borderId="0" applyNumberFormat="0" applyFill="0" applyBorder="0" applyAlignment="0" applyProtection="0"/>
    <xf numFmtId="0" fontId="57" fillId="0" borderId="15" applyNumberFormat="0" applyFill="0" applyAlignment="0" applyProtection="0"/>
    <xf numFmtId="0" fontId="34" fillId="0" borderId="24" applyNumberFormat="0" applyFill="0" applyAlignment="0" applyProtection="0"/>
    <xf numFmtId="173" fontId="58" fillId="0" borderId="30" applyNumberFormat="0" applyFill="0" applyAlignment="0" applyProtection="0"/>
    <xf numFmtId="173" fontId="58" fillId="0" borderId="30" applyNumberFormat="0" applyFill="0" applyAlignment="0" applyProtection="0"/>
    <xf numFmtId="173" fontId="58" fillId="0" borderId="30" applyNumberFormat="0" applyFill="0" applyAlignment="0" applyProtection="0"/>
    <xf numFmtId="173" fontId="58" fillId="0" borderId="30" applyNumberFormat="0" applyFill="0" applyAlignment="0" applyProtection="0"/>
    <xf numFmtId="0" fontId="24" fillId="0" borderId="31" applyNumberFormat="0" applyFill="0" applyAlignment="0" applyProtection="0"/>
    <xf numFmtId="0" fontId="25" fillId="0" borderId="25" applyNumberFormat="0" applyFill="0" applyAlignment="0" applyProtection="0"/>
    <xf numFmtId="173" fontId="26" fillId="0" borderId="32" applyNumberFormat="0" applyFill="0" applyAlignment="0" applyProtection="0"/>
    <xf numFmtId="173" fontId="26" fillId="0" borderId="32" applyNumberFormat="0" applyFill="0" applyAlignment="0" applyProtection="0"/>
    <xf numFmtId="173" fontId="26" fillId="0" borderId="32" applyNumberFormat="0" applyFill="0" applyAlignment="0" applyProtection="0"/>
    <xf numFmtId="173" fontId="26" fillId="0" borderId="32" applyNumberFormat="0" applyFill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73" fontId="52" fillId="0" borderId="0" applyNumberFormat="0" applyFill="0" applyBorder="0" applyAlignment="0" applyProtection="0"/>
    <xf numFmtId="173" fontId="52" fillId="0" borderId="0" applyNumberFormat="0" applyFill="0" applyBorder="0" applyAlignment="0" applyProtection="0"/>
    <xf numFmtId="173" fontId="52" fillId="0" borderId="0" applyNumberFormat="0" applyFill="0" applyBorder="0" applyAlignment="0" applyProtection="0"/>
    <xf numFmtId="173" fontId="5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" fillId="0" borderId="33" applyNumberFormat="0" applyFill="0" applyAlignment="0" applyProtection="0"/>
    <xf numFmtId="0" fontId="27" fillId="0" borderId="34" applyNumberFormat="0" applyFill="0" applyAlignment="0" applyProtection="0"/>
    <xf numFmtId="0" fontId="27" fillId="0" borderId="34" applyNumberFormat="0" applyFill="0" applyAlignment="0" applyProtection="0"/>
    <xf numFmtId="0" fontId="27" fillId="0" borderId="34" applyNumberFormat="0" applyFill="0" applyAlignment="0" applyProtection="0"/>
    <xf numFmtId="0" fontId="27" fillId="0" borderId="34" applyNumberFormat="0" applyFill="0" applyAlignment="0" applyProtection="0"/>
    <xf numFmtId="0" fontId="27" fillId="0" borderId="34" applyNumberFormat="0" applyFill="0" applyAlignment="0" applyProtection="0"/>
    <xf numFmtId="0" fontId="27" fillId="0" borderId="35" applyNumberFormat="0" applyFill="0" applyAlignment="0" applyProtection="0"/>
    <xf numFmtId="0" fontId="27" fillId="0" borderId="35" applyNumberFormat="0" applyFill="0" applyAlignment="0" applyProtection="0"/>
    <xf numFmtId="0" fontId="27" fillId="0" borderId="35" applyNumberFormat="0" applyFill="0" applyAlignment="0" applyProtection="0"/>
    <xf numFmtId="0" fontId="27" fillId="0" borderId="35" applyNumberFormat="0" applyFill="0" applyAlignment="0" applyProtection="0"/>
    <xf numFmtId="0" fontId="27" fillId="0" borderId="35" applyNumberFormat="0" applyFill="0" applyAlignment="0" applyProtection="0"/>
    <xf numFmtId="0" fontId="27" fillId="0" borderId="35" applyNumberFormat="0" applyFill="0" applyAlignment="0" applyProtection="0"/>
    <xf numFmtId="0" fontId="27" fillId="0" borderId="35" applyNumberFormat="0" applyFill="0" applyAlignment="0" applyProtection="0"/>
    <xf numFmtId="0" fontId="27" fillId="0" borderId="35" applyNumberFormat="0" applyFill="0" applyAlignment="0" applyProtection="0"/>
    <xf numFmtId="0" fontId="27" fillId="0" borderId="35" applyNumberFormat="0" applyFill="0" applyAlignment="0" applyProtection="0"/>
    <xf numFmtId="0" fontId="27" fillId="0" borderId="35" applyNumberFormat="0" applyFill="0" applyAlignment="0" applyProtection="0"/>
    <xf numFmtId="173" fontId="27" fillId="0" borderId="34" applyNumberFormat="0" applyFill="0" applyAlignment="0" applyProtection="0"/>
    <xf numFmtId="173" fontId="27" fillId="0" borderId="34" applyNumberFormat="0" applyFill="0" applyAlignment="0" applyProtection="0"/>
    <xf numFmtId="173" fontId="27" fillId="0" borderId="34" applyNumberFormat="0" applyFill="0" applyAlignment="0" applyProtection="0"/>
    <xf numFmtId="173" fontId="27" fillId="0" borderId="34" applyNumberFormat="0" applyFill="0" applyAlignment="0" applyProtection="0"/>
    <xf numFmtId="173" fontId="27" fillId="0" borderId="34" applyNumberFormat="0" applyFill="0" applyAlignment="0" applyProtection="0"/>
    <xf numFmtId="173" fontId="27" fillId="0" borderId="34" applyNumberFormat="0" applyFill="0" applyAlignment="0" applyProtection="0"/>
    <xf numFmtId="173" fontId="27" fillId="0" borderId="34" applyNumberFormat="0" applyFill="0" applyAlignment="0" applyProtection="0"/>
    <xf numFmtId="173" fontId="27" fillId="0" borderId="34" applyNumberFormat="0" applyFill="0" applyAlignment="0" applyProtection="0"/>
    <xf numFmtId="173" fontId="27" fillId="0" borderId="34" applyNumberFormat="0" applyFill="0" applyAlignment="0" applyProtection="0"/>
    <xf numFmtId="173" fontId="27" fillId="0" borderId="34" applyNumberFormat="0" applyFill="0" applyAlignment="0" applyProtection="0"/>
    <xf numFmtId="173" fontId="27" fillId="0" borderId="34" applyNumberFormat="0" applyFill="0" applyAlignment="0" applyProtection="0"/>
    <xf numFmtId="173" fontId="27" fillId="0" borderId="34" applyNumberFormat="0" applyFill="0" applyAlignment="0" applyProtection="0"/>
    <xf numFmtId="173" fontId="27" fillId="0" borderId="34" applyNumberFormat="0" applyFill="0" applyAlignment="0" applyProtection="0"/>
    <xf numFmtId="173" fontId="27" fillId="0" borderId="34" applyNumberFormat="0" applyFill="0" applyAlignment="0" applyProtection="0"/>
    <xf numFmtId="0" fontId="27" fillId="0" borderId="35" applyNumberFormat="0" applyFill="0" applyAlignment="0" applyProtection="0"/>
    <xf numFmtId="0" fontId="27" fillId="0" borderId="35" applyNumberFormat="0" applyFill="0" applyAlignment="0" applyProtection="0"/>
    <xf numFmtId="0" fontId="27" fillId="0" borderId="35" applyNumberFormat="0" applyFill="0" applyAlignment="0" applyProtection="0"/>
    <xf numFmtId="0" fontId="27" fillId="0" borderId="35" applyNumberFormat="0" applyFill="0" applyAlignment="0" applyProtection="0"/>
    <xf numFmtId="0" fontId="27" fillId="0" borderId="35" applyNumberFormat="0" applyFill="0" applyAlignment="0" applyProtection="0"/>
    <xf numFmtId="204" fontId="9" fillId="0" borderId="0" applyFont="0" applyFill="0" applyBorder="0" applyAlignment="0" applyProtection="0"/>
  </cellStyleXfs>
  <cellXfs count="66">
    <xf numFmtId="0" fontId="0" fillId="0" borderId="0" xfId="0"/>
    <xf numFmtId="0" fontId="1" fillId="4" borderId="1" xfId="0" applyFont="1" applyFill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/>
    <xf numFmtId="0" fontId="0" fillId="0" borderId="1" xfId="0" applyBorder="1" applyAlignment="1" applyProtection="1">
      <alignment horizontal="center"/>
    </xf>
    <xf numFmtId="0" fontId="0" fillId="0" borderId="1" xfId="0" applyFont="1" applyBorder="1" applyAlignment="1" applyProtection="1">
      <alignment horizontal="center"/>
    </xf>
    <xf numFmtId="0" fontId="0" fillId="0" borderId="1" xfId="0" applyBorder="1" applyAlignment="1" applyProtection="1">
      <alignment wrapText="1"/>
    </xf>
    <xf numFmtId="170" fontId="0" fillId="0" borderId="1" xfId="0" applyNumberFormat="1" applyBorder="1" applyAlignment="1" applyProtection="1">
      <alignment horizontal="center"/>
    </xf>
    <xf numFmtId="169" fontId="0" fillId="0" borderId="1" xfId="0" applyNumberFormat="1" applyBorder="1" applyAlignment="1" applyProtection="1">
      <alignment horizontal="center"/>
    </xf>
    <xf numFmtId="2" fontId="1" fillId="2" borderId="1" xfId="0" applyNumberFormat="1" applyFont="1" applyFill="1" applyBorder="1" applyAlignment="1" applyProtection="1">
      <alignment horizontal="center"/>
    </xf>
    <xf numFmtId="2" fontId="1" fillId="5" borderId="1" xfId="0" applyNumberFormat="1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wrapText="1"/>
    </xf>
    <xf numFmtId="2" fontId="0" fillId="0" borderId="1" xfId="0" applyNumberFormat="1" applyBorder="1" applyAlignment="1" applyProtection="1">
      <alignment horizontal="center"/>
    </xf>
    <xf numFmtId="0" fontId="1" fillId="0" borderId="1" xfId="0" applyFont="1" applyBorder="1" applyProtection="1"/>
    <xf numFmtId="0" fontId="0" fillId="0" borderId="1" xfId="0" applyBorder="1" applyProtection="1"/>
    <xf numFmtId="0" fontId="2" fillId="0" borderId="1" xfId="0" applyFont="1" applyBorder="1" applyProtection="1"/>
    <xf numFmtId="2" fontId="1" fillId="0" borderId="1" xfId="0" applyNumberFormat="1" applyFont="1" applyBorder="1" applyAlignment="1" applyProtection="1">
      <alignment horizontal="center"/>
    </xf>
    <xf numFmtId="0" fontId="0" fillId="0" borderId="1" xfId="0" applyFont="1" applyBorder="1" applyProtection="1"/>
    <xf numFmtId="0" fontId="0" fillId="0" borderId="1" xfId="0" applyFont="1" applyBorder="1" applyAlignment="1" applyProtection="1">
      <alignment wrapText="1"/>
    </xf>
    <xf numFmtId="0" fontId="0" fillId="6" borderId="1" xfId="0" applyFill="1" applyBorder="1" applyProtection="1"/>
    <xf numFmtId="0" fontId="1" fillId="6" borderId="1" xfId="0" applyFont="1" applyFill="1" applyBorder="1" applyProtection="1"/>
    <xf numFmtId="169" fontId="1" fillId="6" borderId="1" xfId="0" applyNumberFormat="1" applyFont="1" applyFill="1" applyBorder="1" applyProtection="1"/>
    <xf numFmtId="10" fontId="0" fillId="0" borderId="1" xfId="0" applyNumberFormat="1" applyBorder="1" applyAlignment="1" applyProtection="1">
      <alignment horizontal="center"/>
    </xf>
    <xf numFmtId="169" fontId="0" fillId="0" borderId="1" xfId="0" applyNumberFormat="1" applyBorder="1" applyProtection="1"/>
    <xf numFmtId="169" fontId="1" fillId="0" borderId="1" xfId="0" applyNumberFormat="1" applyFont="1" applyBorder="1" applyProtection="1"/>
    <xf numFmtId="2" fontId="1" fillId="2" borderId="1" xfId="0" applyNumberFormat="1" applyFont="1" applyFill="1" applyBorder="1" applyProtection="1"/>
    <xf numFmtId="0" fontId="0" fillId="7" borderId="1" xfId="0" applyFill="1" applyBorder="1" applyProtection="1"/>
    <xf numFmtId="0" fontId="1" fillId="7" borderId="1" xfId="0" applyFont="1" applyFill="1" applyBorder="1" applyProtection="1"/>
    <xf numFmtId="169" fontId="1" fillId="7" borderId="1" xfId="0" applyNumberFormat="1" applyFont="1" applyFill="1" applyBorder="1" applyProtection="1"/>
    <xf numFmtId="0" fontId="2" fillId="0" borderId="1" xfId="0" applyFont="1" applyFill="1" applyBorder="1" applyProtection="1"/>
    <xf numFmtId="0" fontId="3" fillId="0" borderId="1" xfId="0" applyFont="1" applyBorder="1" applyAlignment="1" applyProtection="1">
      <alignment horizontal="center"/>
    </xf>
    <xf numFmtId="0" fontId="0" fillId="0" borderId="0" xfId="0" applyProtection="1"/>
    <xf numFmtId="0" fontId="2" fillId="0" borderId="5" xfId="0" applyFont="1" applyBorder="1" applyProtection="1"/>
    <xf numFmtId="0" fontId="2" fillId="0" borderId="6" xfId="0" applyFont="1" applyBorder="1" applyProtection="1"/>
    <xf numFmtId="0" fontId="1" fillId="3" borderId="1" xfId="0" applyFont="1" applyFill="1" applyBorder="1" applyAlignment="1" applyProtection="1">
      <alignment horizontal="center"/>
    </xf>
    <xf numFmtId="0" fontId="2" fillId="0" borderId="11" xfId="0" applyFont="1" applyBorder="1" applyProtection="1"/>
    <xf numFmtId="0" fontId="2" fillId="0" borderId="12" xfId="0" applyFont="1" applyBorder="1" applyAlignment="1">
      <alignment horizontal="center"/>
    </xf>
    <xf numFmtId="0" fontId="0" fillId="0" borderId="13" xfId="0" applyBorder="1" applyAlignment="1"/>
    <xf numFmtId="0" fontId="2" fillId="0" borderId="14" xfId="0" applyFont="1" applyBorder="1"/>
    <xf numFmtId="168" fontId="1" fillId="4" borderId="1" xfId="1" applyFont="1" applyFill="1" applyBorder="1" applyAlignment="1" applyProtection="1">
      <alignment horizontal="center"/>
    </xf>
    <xf numFmtId="168" fontId="0" fillId="0" borderId="1" xfId="1" applyFont="1" applyBorder="1" applyAlignment="1" applyProtection="1">
      <alignment horizontal="center"/>
    </xf>
    <xf numFmtId="168" fontId="0" fillId="0" borderId="1" xfId="1" applyFont="1" applyBorder="1" applyProtection="1"/>
    <xf numFmtId="168" fontId="0" fillId="0" borderId="0" xfId="1" applyFont="1" applyProtection="1"/>
    <xf numFmtId="168" fontId="0" fillId="0" borderId="0" xfId="1" applyFont="1"/>
    <xf numFmtId="0" fontId="0" fillId="5" borderId="1" xfId="0" applyFont="1" applyFill="1" applyBorder="1" applyAlignment="1" applyProtection="1">
      <alignment horizontal="center"/>
    </xf>
    <xf numFmtId="0" fontId="0" fillId="5" borderId="1" xfId="0" applyFill="1" applyBorder="1" applyAlignment="1" applyProtection="1">
      <alignment wrapText="1"/>
    </xf>
    <xf numFmtId="0" fontId="0" fillId="5" borderId="1" xfId="0" applyFill="1" applyBorder="1" applyAlignment="1" applyProtection="1">
      <alignment horizontal="center"/>
    </xf>
    <xf numFmtId="170" fontId="0" fillId="5" borderId="1" xfId="0" applyNumberFormat="1" applyFill="1" applyBorder="1" applyAlignment="1" applyProtection="1">
      <alignment horizontal="center"/>
    </xf>
    <xf numFmtId="169" fontId="0" fillId="5" borderId="1" xfId="0" applyNumberFormat="1" applyFill="1" applyBorder="1" applyAlignment="1" applyProtection="1">
      <alignment horizontal="center"/>
    </xf>
    <xf numFmtId="0" fontId="0" fillId="5" borderId="0" xfId="0" applyFill="1"/>
    <xf numFmtId="168" fontId="0" fillId="5" borderId="1" xfId="1" applyFont="1" applyFill="1" applyBorder="1" applyAlignment="1" applyProtection="1">
      <alignment horizontal="center"/>
    </xf>
    <xf numFmtId="168" fontId="0" fillId="0" borderId="0" xfId="0" applyNumberFormat="1"/>
    <xf numFmtId="4" fontId="0" fillId="0" borderId="0" xfId="0" applyNumberFormat="1"/>
    <xf numFmtId="170" fontId="59" fillId="5" borderId="1" xfId="0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1" fillId="3" borderId="1" xfId="0" applyFont="1" applyFill="1" applyBorder="1" applyAlignment="1" applyProtection="1">
      <alignment horizontal="center"/>
    </xf>
    <xf numFmtId="0" fontId="1" fillId="6" borderId="1" xfId="0" applyFont="1" applyFill="1" applyBorder="1" applyAlignment="1" applyProtection="1">
      <alignment horizontal="center"/>
    </xf>
    <xf numFmtId="0" fontId="1" fillId="7" borderId="1" xfId="0" applyFont="1" applyFill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</cellXfs>
  <cellStyles count="1067">
    <cellStyle name="_x000d__x000a_JournalTemplate=C:\COMFO\CTALK\JOURSTD.TPL_x000d__x000a_LbStateAddress=3 3 0 251 1 89 2 311_x000d__x000a_LbStateJou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Énfasis1 2" xfId="15"/>
    <cellStyle name="20% - Énfasis1 2 2" xfId="16"/>
    <cellStyle name="20% - Énfasis1 2 3" xfId="17"/>
    <cellStyle name="20% - Énfasis1 2_ANALISIS" xfId="18"/>
    <cellStyle name="20% - Énfasis1 3" xfId="19"/>
    <cellStyle name="20% - Énfasis1 4" xfId="20"/>
    <cellStyle name="20% - Énfasis1 5" xfId="21"/>
    <cellStyle name="20% - Énfasis2 2" xfId="22"/>
    <cellStyle name="20% - Énfasis2 2 2" xfId="23"/>
    <cellStyle name="20% - Énfasis2 2 3" xfId="24"/>
    <cellStyle name="20% - Énfasis2 2_ANALISIS" xfId="25"/>
    <cellStyle name="20% - Énfasis2 3" xfId="26"/>
    <cellStyle name="20% - Énfasis2 4" xfId="27"/>
    <cellStyle name="20% - Énfasis2 5" xfId="28"/>
    <cellStyle name="20% - Énfasis3 2" xfId="29"/>
    <cellStyle name="20% - Énfasis3 2 2" xfId="30"/>
    <cellStyle name="20% - Énfasis3 2 3" xfId="31"/>
    <cellStyle name="20% - Énfasis3 2_ANALISIS" xfId="32"/>
    <cellStyle name="20% - Énfasis3 3" xfId="33"/>
    <cellStyle name="20% - Énfasis3 4" xfId="34"/>
    <cellStyle name="20% - Énfasis3 5" xfId="35"/>
    <cellStyle name="20% - Énfasis4 2" xfId="36"/>
    <cellStyle name="20% - Énfasis4 2 2" xfId="37"/>
    <cellStyle name="20% - Énfasis4 2 3" xfId="38"/>
    <cellStyle name="20% - Énfasis4 2_ANALISIS" xfId="39"/>
    <cellStyle name="20% - Énfasis4 3" xfId="40"/>
    <cellStyle name="20% - Énfasis4 4" xfId="41"/>
    <cellStyle name="20% - Énfasis4 5" xfId="42"/>
    <cellStyle name="20% - Énfasis5 2" xfId="43"/>
    <cellStyle name="20% - Énfasis5 2 2" xfId="44"/>
    <cellStyle name="20% - Énfasis5 3" xfId="45"/>
    <cellStyle name="20% - Énfasis5 4" xfId="46"/>
    <cellStyle name="20% - Énfasis5 5" xfId="47"/>
    <cellStyle name="20% - Énfasis6 2" xfId="48"/>
    <cellStyle name="20% - Énfasis6 2 2" xfId="49"/>
    <cellStyle name="20% - Énfasis6 3" xfId="50"/>
    <cellStyle name="20% - Énfasis6 4" xfId="51"/>
    <cellStyle name="20% - Énfasis6 5" xfId="52"/>
    <cellStyle name="40% - Accent1" xfId="53"/>
    <cellStyle name="40% - Accent2" xfId="54"/>
    <cellStyle name="40% - Accent3" xfId="55"/>
    <cellStyle name="40% - Accent4" xfId="56"/>
    <cellStyle name="40% - Accent5" xfId="57"/>
    <cellStyle name="40% - Accent6" xfId="58"/>
    <cellStyle name="40% - Énfasis1 2" xfId="59"/>
    <cellStyle name="40% - Énfasis1 2 2" xfId="60"/>
    <cellStyle name="40% - Énfasis1 2 3" xfId="61"/>
    <cellStyle name="40% - Énfasis1 2_ANALISIS" xfId="62"/>
    <cellStyle name="40% - Énfasis1 3" xfId="63"/>
    <cellStyle name="40% - Énfasis1 4" xfId="64"/>
    <cellStyle name="40% - Énfasis1 5" xfId="65"/>
    <cellStyle name="40% - Énfasis2 2" xfId="66"/>
    <cellStyle name="40% - Énfasis2 2 2" xfId="67"/>
    <cellStyle name="40% - Énfasis2 3" xfId="68"/>
    <cellStyle name="40% - Énfasis2 4" xfId="69"/>
    <cellStyle name="40% - Énfasis2 5" xfId="70"/>
    <cellStyle name="40% - Énfasis3 2" xfId="71"/>
    <cellStyle name="40% - Énfasis3 2 2" xfId="72"/>
    <cellStyle name="40% - Énfasis3 2 3" xfId="73"/>
    <cellStyle name="40% - Énfasis3 2_ANALISIS" xfId="74"/>
    <cellStyle name="40% - Énfasis3 3" xfId="75"/>
    <cellStyle name="40% - Énfasis3 4" xfId="76"/>
    <cellStyle name="40% - Énfasis3 5" xfId="77"/>
    <cellStyle name="40% - Énfasis4 2" xfId="78"/>
    <cellStyle name="40% - Énfasis4 2 2" xfId="79"/>
    <cellStyle name="40% - Énfasis4 2 3" xfId="80"/>
    <cellStyle name="40% - Énfasis4 2_ANALISIS" xfId="81"/>
    <cellStyle name="40% - Énfasis4 3" xfId="82"/>
    <cellStyle name="40% - Énfasis4 4" xfId="83"/>
    <cellStyle name="40% - Énfasis4 5" xfId="84"/>
    <cellStyle name="40% - Énfasis5 2" xfId="85"/>
    <cellStyle name="40% - Énfasis5 2 2" xfId="86"/>
    <cellStyle name="40% - Énfasis5 3" xfId="87"/>
    <cellStyle name="40% - Énfasis5 4" xfId="88"/>
    <cellStyle name="40% - Énfasis5 5" xfId="89"/>
    <cellStyle name="40% - Énfasis6 2" xfId="90"/>
    <cellStyle name="40% - Énfasis6 2 2" xfId="91"/>
    <cellStyle name="40% - Énfasis6 2 3" xfId="92"/>
    <cellStyle name="40% - Énfasis6 2_ANALISIS" xfId="93"/>
    <cellStyle name="40% - Énfasis6 3" xfId="94"/>
    <cellStyle name="40% - Énfasis6 4" xfId="95"/>
    <cellStyle name="40% - Énfasis6 5" xfId="96"/>
    <cellStyle name="60% - Accent1" xfId="97"/>
    <cellStyle name="60% - Accent2" xfId="98"/>
    <cellStyle name="60% - Accent3" xfId="99"/>
    <cellStyle name="60% - Accent4" xfId="100"/>
    <cellStyle name="60% - Accent5" xfId="101"/>
    <cellStyle name="60% - Accent6" xfId="102"/>
    <cellStyle name="60% - Énfasis1 2" xfId="103"/>
    <cellStyle name="60% - Énfasis1 2 2" xfId="104"/>
    <cellStyle name="60% - Énfasis1 2 3" xfId="105"/>
    <cellStyle name="60% - Énfasis1 2_ANALISIS" xfId="106"/>
    <cellStyle name="60% - Énfasis1 3" xfId="107"/>
    <cellStyle name="60% - Énfasis1 4" xfId="108"/>
    <cellStyle name="60% - Énfasis1 5" xfId="109"/>
    <cellStyle name="60% - Énfasis2 2" xfId="110"/>
    <cellStyle name="60% - Énfasis2 2 2" xfId="111"/>
    <cellStyle name="60% - Énfasis2 3" xfId="112"/>
    <cellStyle name="60% - Énfasis2 4" xfId="113"/>
    <cellStyle name="60% - Énfasis2 5" xfId="114"/>
    <cellStyle name="60% - Énfasis3 2" xfId="115"/>
    <cellStyle name="60% - Énfasis3 2 2" xfId="116"/>
    <cellStyle name="60% - Énfasis3 2 3" xfId="117"/>
    <cellStyle name="60% - Énfasis3 2_ANALISIS" xfId="118"/>
    <cellStyle name="60% - Énfasis3 3" xfId="119"/>
    <cellStyle name="60% - Énfasis3 4" xfId="120"/>
    <cellStyle name="60% - Énfasis3 5" xfId="121"/>
    <cellStyle name="60% - Énfasis4 2" xfId="122"/>
    <cellStyle name="60% - Énfasis4 2 2" xfId="123"/>
    <cellStyle name="60% - Énfasis4 2 3" xfId="124"/>
    <cellStyle name="60% - Énfasis4 2_ANALISIS" xfId="125"/>
    <cellStyle name="60% - Énfasis4 3" xfId="126"/>
    <cellStyle name="60% - Énfasis4 4" xfId="127"/>
    <cellStyle name="60% - Énfasis4 5" xfId="128"/>
    <cellStyle name="60% - Énfasis5 2" xfId="129"/>
    <cellStyle name="60% - Énfasis5 2 2" xfId="130"/>
    <cellStyle name="60% - Énfasis5 3" xfId="131"/>
    <cellStyle name="60% - Énfasis5 4" xfId="132"/>
    <cellStyle name="60% - Énfasis5 5" xfId="133"/>
    <cellStyle name="60% - Énfasis6 2" xfId="134"/>
    <cellStyle name="60% - Énfasis6 2 2" xfId="135"/>
    <cellStyle name="60% - Énfasis6 2 3" xfId="136"/>
    <cellStyle name="60% - Énfasis6 2_ANALISIS" xfId="137"/>
    <cellStyle name="60% - Énfasis6 3" xfId="138"/>
    <cellStyle name="60% - Énfasis6 4" xfId="139"/>
    <cellStyle name="60% - Énfasis6 5" xfId="140"/>
    <cellStyle name="Accent1" xfId="141"/>
    <cellStyle name="Accent1 - 20%" xfId="142"/>
    <cellStyle name="Accent1 - 40%" xfId="143"/>
    <cellStyle name="Accent1 - 60%" xfId="144"/>
    <cellStyle name="Accent1_ANALISIS PARA PRESENTAR OPRET" xfId="145"/>
    <cellStyle name="Accent2" xfId="146"/>
    <cellStyle name="Accent2 - 20%" xfId="147"/>
    <cellStyle name="Accent2 - 40%" xfId="148"/>
    <cellStyle name="Accent2 - 60%" xfId="149"/>
    <cellStyle name="Accent2_ANALISIS PARA PRESENTAR OPRET" xfId="150"/>
    <cellStyle name="Accent3" xfId="151"/>
    <cellStyle name="Accent3 - 20%" xfId="152"/>
    <cellStyle name="Accent3 - 40%" xfId="153"/>
    <cellStyle name="Accent3 - 60%" xfId="154"/>
    <cellStyle name="Accent3_ANALISIS PARA PRESENTAR OPRET" xfId="155"/>
    <cellStyle name="Accent4" xfId="156"/>
    <cellStyle name="Accent4 - 20%" xfId="157"/>
    <cellStyle name="Accent4 - 40%" xfId="158"/>
    <cellStyle name="Accent4 - 60%" xfId="159"/>
    <cellStyle name="Accent4_ANALISIS PARA PRESENTAR OPRET" xfId="160"/>
    <cellStyle name="Accent5" xfId="161"/>
    <cellStyle name="Accent5 - 20%" xfId="162"/>
    <cellStyle name="Accent5 - 40%" xfId="163"/>
    <cellStyle name="Accent5 - 60%" xfId="164"/>
    <cellStyle name="Accent5_ANALISIS PARA PRESENTAR OPRET" xfId="165"/>
    <cellStyle name="Accent6" xfId="166"/>
    <cellStyle name="Accent6 - 20%" xfId="167"/>
    <cellStyle name="Accent6 - 40%" xfId="168"/>
    <cellStyle name="Accent6 - 60%" xfId="169"/>
    <cellStyle name="Accent6_ANALISIS PARA PRESENTAR OPRET" xfId="170"/>
    <cellStyle name="Bad" xfId="171"/>
    <cellStyle name="Buena 2" xfId="172"/>
    <cellStyle name="Buena 2 2" xfId="173"/>
    <cellStyle name="Buena 3" xfId="174"/>
    <cellStyle name="Buena 4" xfId="175"/>
    <cellStyle name="Buena 5" xfId="176"/>
    <cellStyle name="Calculation" xfId="177"/>
    <cellStyle name="Calculation 2" xfId="178"/>
    <cellStyle name="Calculation 2 2" xfId="179"/>
    <cellStyle name="Calculation 2 3" xfId="180"/>
    <cellStyle name="Calculation 2 4" xfId="181"/>
    <cellStyle name="Calculation 2_ANALISIS" xfId="182"/>
    <cellStyle name="Calculation_ANALISIS" xfId="183"/>
    <cellStyle name="Cálculo 2" xfId="184"/>
    <cellStyle name="Cálculo 2 2" xfId="185"/>
    <cellStyle name="Cálculo 2 2 2" xfId="186"/>
    <cellStyle name="Cálculo 2 2 3" xfId="187"/>
    <cellStyle name="Cálculo 2 2 4" xfId="188"/>
    <cellStyle name="Cálculo 2 2_ANALISIS" xfId="189"/>
    <cellStyle name="Cálculo 2 3" xfId="190"/>
    <cellStyle name="Cálculo 2 3 2" xfId="191"/>
    <cellStyle name="Cálculo 2 3 3" xfId="192"/>
    <cellStyle name="Cálculo 2 3 4" xfId="193"/>
    <cellStyle name="Cálculo 2 3_ANALISIS" xfId="194"/>
    <cellStyle name="Cálculo 2 4" xfId="195"/>
    <cellStyle name="Cálculo 2 5" xfId="196"/>
    <cellStyle name="Cálculo 2 6" xfId="197"/>
    <cellStyle name="Cálculo 2 7" xfId="198"/>
    <cellStyle name="Cálculo 2_ANALISIS" xfId="199"/>
    <cellStyle name="Cálculo 3" xfId="200"/>
    <cellStyle name="Cálculo 3 2" xfId="201"/>
    <cellStyle name="Cálculo 3 2 2" xfId="202"/>
    <cellStyle name="Cálculo 3 2 3" xfId="203"/>
    <cellStyle name="Cálculo 3 2 4" xfId="204"/>
    <cellStyle name="Cálculo 3 2_ANALISIS" xfId="205"/>
    <cellStyle name="Cálculo 3_ANALISIS" xfId="206"/>
    <cellStyle name="Cálculo 4" xfId="207"/>
    <cellStyle name="Cálculo 4 2" xfId="208"/>
    <cellStyle name="Cálculo 4 2 2" xfId="209"/>
    <cellStyle name="Cálculo 4 2 3" xfId="210"/>
    <cellStyle name="Cálculo 4 2 4" xfId="211"/>
    <cellStyle name="Cálculo 4 2_ANALISIS" xfId="212"/>
    <cellStyle name="Cálculo 4_ANALISIS" xfId="213"/>
    <cellStyle name="Celda de comprobación 2" xfId="214"/>
    <cellStyle name="Celda de comprobación 2 2" xfId="215"/>
    <cellStyle name="Celda de comprobación 3" xfId="216"/>
    <cellStyle name="Celda de comprobación 4" xfId="217"/>
    <cellStyle name="Celda de comprobación 5" xfId="218"/>
    <cellStyle name="Celda vinculada 2" xfId="219"/>
    <cellStyle name="Celda vinculada 2 2" xfId="220"/>
    <cellStyle name="Celda vinculada 3" xfId="221"/>
    <cellStyle name="Celda vinculada 4" xfId="222"/>
    <cellStyle name="Celda vinculada 5" xfId="223"/>
    <cellStyle name="Comma 10" xfId="224"/>
    <cellStyle name="Comma 10 2" xfId="225"/>
    <cellStyle name="Comma 11" xfId="226"/>
    <cellStyle name="Comma 11 2" xfId="227"/>
    <cellStyle name="Comma 12" xfId="228"/>
    <cellStyle name="Comma 12 2" xfId="229"/>
    <cellStyle name="Comma 13" xfId="230"/>
    <cellStyle name="Comma 13 2" xfId="231"/>
    <cellStyle name="Comma 2" xfId="232"/>
    <cellStyle name="Comma 2 2" xfId="233"/>
    <cellStyle name="Comma 2 3" xfId="234"/>
    <cellStyle name="Comma 2 4" xfId="235"/>
    <cellStyle name="Comma 2 4 2" xfId="236"/>
    <cellStyle name="Comma 2 5" xfId="237"/>
    <cellStyle name="Comma 3" xfId="238"/>
    <cellStyle name="Comma 3 2" xfId="239"/>
    <cellStyle name="Comma 3 2 2" xfId="240"/>
    <cellStyle name="Comma 3 2 3" xfId="241"/>
    <cellStyle name="Comma 3 3" xfId="242"/>
    <cellStyle name="Comma 3 3 2" xfId="243"/>
    <cellStyle name="Comma 3 3 3" xfId="244"/>
    <cellStyle name="Comma 3 4" xfId="245"/>
    <cellStyle name="Comma 3_Adicional No. 1  Edificio Biblioteca y Verja y parqueos  Universidad ITECO" xfId="246"/>
    <cellStyle name="Comma 4" xfId="247"/>
    <cellStyle name="Comma 4 2" xfId="248"/>
    <cellStyle name="Comma 4 2 2" xfId="249"/>
    <cellStyle name="Comma 4 3" xfId="250"/>
    <cellStyle name="Comma 4_Presupuesto_remodelacion vivienda en cancino pe" xfId="251"/>
    <cellStyle name="Comma 5" xfId="252"/>
    <cellStyle name="Comma 5 2" xfId="253"/>
    <cellStyle name="Comma 5 3" xfId="254"/>
    <cellStyle name="Comma 5 4" xfId="255"/>
    <cellStyle name="Comma 6" xfId="256"/>
    <cellStyle name="Comma 6 2" xfId="257"/>
    <cellStyle name="Comma 6 3" xfId="258"/>
    <cellStyle name="Comma 6 4" xfId="259"/>
    <cellStyle name="Comma 7" xfId="260"/>
    <cellStyle name="Comma 7 2" xfId="261"/>
    <cellStyle name="Comma 8" xfId="262"/>
    <cellStyle name="Comma 8 2" xfId="263"/>
    <cellStyle name="Comma 8 2 2" xfId="264"/>
    <cellStyle name="Comma 8 3" xfId="265"/>
    <cellStyle name="Comma 9" xfId="266"/>
    <cellStyle name="Comma 9 2" xfId="267"/>
    <cellStyle name="Comma 9 3" xfId="268"/>
    <cellStyle name="Comma 9 4" xfId="269"/>
    <cellStyle name="Comma_Sheet1" xfId="270"/>
    <cellStyle name="Currency 2" xfId="271"/>
    <cellStyle name="Currency 2 2" xfId="272"/>
    <cellStyle name="Currency 3" xfId="273"/>
    <cellStyle name="Currency 4" xfId="274"/>
    <cellStyle name="Emphasis 1" xfId="275"/>
    <cellStyle name="Emphasis 2" xfId="276"/>
    <cellStyle name="Emphasis 3" xfId="277"/>
    <cellStyle name="Encabezado 1 2" xfId="278"/>
    <cellStyle name="Encabezado 4 2" xfId="279"/>
    <cellStyle name="Encabezado 4 2 2" xfId="280"/>
    <cellStyle name="Encabezado 4 2 3" xfId="281"/>
    <cellStyle name="Encabezado 4 2_ANALISIS" xfId="282"/>
    <cellStyle name="Encabezado 4 3" xfId="283"/>
    <cellStyle name="Encabezado 4 4" xfId="284"/>
    <cellStyle name="Encabezado 4 5" xfId="285"/>
    <cellStyle name="Énfasis 1" xfId="286"/>
    <cellStyle name="Énfasis 2" xfId="287"/>
    <cellStyle name="Énfasis 3" xfId="288"/>
    <cellStyle name="Énfasis1 - 20%" xfId="289"/>
    <cellStyle name="Énfasis1 - 40%" xfId="290"/>
    <cellStyle name="Énfasis1 - 60%" xfId="291"/>
    <cellStyle name="Énfasis1 10" xfId="292"/>
    <cellStyle name="Énfasis1 2" xfId="293"/>
    <cellStyle name="Énfasis1 2 2" xfId="294"/>
    <cellStyle name="Énfasis1 2 3" xfId="295"/>
    <cellStyle name="Énfasis1 2_ANALISIS" xfId="296"/>
    <cellStyle name="Énfasis1 3" xfId="297"/>
    <cellStyle name="Énfasis1 4" xfId="298"/>
    <cellStyle name="Énfasis1 5" xfId="299"/>
    <cellStyle name="Énfasis1 6" xfId="300"/>
    <cellStyle name="Énfasis1 7" xfId="301"/>
    <cellStyle name="Énfasis1 8" xfId="302"/>
    <cellStyle name="Énfasis1 9" xfId="303"/>
    <cellStyle name="Énfasis2 - 20%" xfId="304"/>
    <cellStyle name="Énfasis2 - 40%" xfId="305"/>
    <cellStyle name="Énfasis2 - 60%" xfId="306"/>
    <cellStyle name="Énfasis2 10" xfId="307"/>
    <cellStyle name="Énfasis2 2" xfId="308"/>
    <cellStyle name="Énfasis2 2 2" xfId="309"/>
    <cellStyle name="Énfasis2 2 3" xfId="310"/>
    <cellStyle name="Énfasis2 2_ANALISIS" xfId="311"/>
    <cellStyle name="Énfasis2 3" xfId="312"/>
    <cellStyle name="Énfasis2 4" xfId="313"/>
    <cellStyle name="Énfasis2 5" xfId="314"/>
    <cellStyle name="Énfasis2 6" xfId="315"/>
    <cellStyle name="Énfasis2 7" xfId="316"/>
    <cellStyle name="Énfasis2 8" xfId="317"/>
    <cellStyle name="Énfasis2 9" xfId="318"/>
    <cellStyle name="Énfasis3 - 20%" xfId="319"/>
    <cellStyle name="Énfasis3 - 40%" xfId="320"/>
    <cellStyle name="Énfasis3 - 60%" xfId="321"/>
    <cellStyle name="Énfasis3 10" xfId="322"/>
    <cellStyle name="Énfasis3 2" xfId="323"/>
    <cellStyle name="Énfasis3 2 2" xfId="324"/>
    <cellStyle name="Énfasis3 2 3" xfId="325"/>
    <cellStyle name="Énfasis3 2_ANALISIS" xfId="326"/>
    <cellStyle name="Énfasis3 3" xfId="327"/>
    <cellStyle name="Énfasis3 4" xfId="328"/>
    <cellStyle name="Énfasis3 5" xfId="329"/>
    <cellStyle name="Énfasis3 6" xfId="330"/>
    <cellStyle name="Énfasis3 7" xfId="331"/>
    <cellStyle name="Énfasis3 8" xfId="332"/>
    <cellStyle name="Énfasis3 9" xfId="333"/>
    <cellStyle name="Énfasis4 - 20%" xfId="334"/>
    <cellStyle name="Énfasis4 - 40%" xfId="335"/>
    <cellStyle name="Énfasis4 - 60%" xfId="336"/>
    <cellStyle name="Énfasis4 10" xfId="337"/>
    <cellStyle name="Énfasis4 2" xfId="338"/>
    <cellStyle name="Énfasis4 2 2" xfId="339"/>
    <cellStyle name="Énfasis4 2 3" xfId="340"/>
    <cellStyle name="Énfasis4 2_ANALISIS" xfId="341"/>
    <cellStyle name="Énfasis4 3" xfId="342"/>
    <cellStyle name="Énfasis4 4" xfId="343"/>
    <cellStyle name="Énfasis4 5" xfId="344"/>
    <cellStyle name="Énfasis4 6" xfId="345"/>
    <cellStyle name="Énfasis4 7" xfId="346"/>
    <cellStyle name="Énfasis4 8" xfId="347"/>
    <cellStyle name="Énfasis4 9" xfId="348"/>
    <cellStyle name="Énfasis5 - 20%" xfId="349"/>
    <cellStyle name="Énfasis5 - 40%" xfId="350"/>
    <cellStyle name="Énfasis5 - 60%" xfId="351"/>
    <cellStyle name="Énfasis5 2" xfId="352"/>
    <cellStyle name="Énfasis5 2 2" xfId="353"/>
    <cellStyle name="Énfasis5 3" xfId="354"/>
    <cellStyle name="Énfasis5 4" xfId="355"/>
    <cellStyle name="Énfasis6 - 20%" xfId="356"/>
    <cellStyle name="Énfasis6 - 40%" xfId="357"/>
    <cellStyle name="Énfasis6 - 60%" xfId="358"/>
    <cellStyle name="Énfasis6 2" xfId="359"/>
    <cellStyle name="Énfasis6 2 2" xfId="360"/>
    <cellStyle name="Énfasis6 3" xfId="361"/>
    <cellStyle name="Énfasis6 4" xfId="362"/>
    <cellStyle name="Entrada 2" xfId="363"/>
    <cellStyle name="Entrada 2 2" xfId="364"/>
    <cellStyle name="Entrada 2 2 2" xfId="365"/>
    <cellStyle name="Entrada 2 2 3" xfId="366"/>
    <cellStyle name="Entrada 2 2 4" xfId="367"/>
    <cellStyle name="Entrada 2 2_ANALISIS" xfId="368"/>
    <cellStyle name="Entrada 2 3" xfId="369"/>
    <cellStyle name="Entrada 2 3 2" xfId="370"/>
    <cellStyle name="Entrada 2 3 3" xfId="371"/>
    <cellStyle name="Entrada 2 3 4" xfId="372"/>
    <cellStyle name="Entrada 2 3_ANALISIS" xfId="373"/>
    <cellStyle name="Entrada 2 4" xfId="374"/>
    <cellStyle name="Entrada 2 5" xfId="375"/>
    <cellStyle name="Entrada 2 6" xfId="376"/>
    <cellStyle name="Entrada 2_ANALISIS" xfId="377"/>
    <cellStyle name="Entrada 3" xfId="378"/>
    <cellStyle name="Entrada 3 2" xfId="379"/>
    <cellStyle name="Entrada 3 2 2" xfId="380"/>
    <cellStyle name="Entrada 3 2 3" xfId="381"/>
    <cellStyle name="Entrada 3 2 4" xfId="382"/>
    <cellStyle name="Entrada 3 2_ANALISIS" xfId="383"/>
    <cellStyle name="Entrada 3 3" xfId="384"/>
    <cellStyle name="Entrada 3 3 2" xfId="385"/>
    <cellStyle name="Entrada 3 3 3" xfId="386"/>
    <cellStyle name="Entrada 3 3 4" xfId="387"/>
    <cellStyle name="Entrada 3 3_ANALISIS" xfId="388"/>
    <cellStyle name="Entrada 3 4" xfId="389"/>
    <cellStyle name="Entrada 3 5" xfId="390"/>
    <cellStyle name="Entrada 3 6" xfId="391"/>
    <cellStyle name="Entrada 3_ANALISIS" xfId="392"/>
    <cellStyle name="Entrada 4" xfId="393"/>
    <cellStyle name="Entrada 4 2" xfId="394"/>
    <cellStyle name="Entrada 4 2 2" xfId="395"/>
    <cellStyle name="Entrada 4 2 3" xfId="396"/>
    <cellStyle name="Entrada 4 2 4" xfId="397"/>
    <cellStyle name="Entrada 4 2_ANALISIS" xfId="398"/>
    <cellStyle name="Entrada 4_ANALISIS" xfId="399"/>
    <cellStyle name="Entrada 5" xfId="400"/>
    <cellStyle name="Entrada 5 2" xfId="401"/>
    <cellStyle name="Entrada 5 2 2" xfId="402"/>
    <cellStyle name="Entrada 5 2 3" xfId="403"/>
    <cellStyle name="Entrada 5 2 4" xfId="404"/>
    <cellStyle name="Entrada 5 2_ANALISIS" xfId="405"/>
    <cellStyle name="Entrada 5_ANALISIS" xfId="406"/>
    <cellStyle name="Entrada 6" xfId="407"/>
    <cellStyle name="Entrada 6 2" xfId="408"/>
    <cellStyle name="Entrada 6 3" xfId="409"/>
    <cellStyle name="Entrada 6 4" xfId="410"/>
    <cellStyle name="Entrada 6_ANALISIS" xfId="411"/>
    <cellStyle name="Euro" xfId="6"/>
    <cellStyle name="Euro 2" xfId="412"/>
    <cellStyle name="Euro 2 2" xfId="413"/>
    <cellStyle name="Euro 2 2 2" xfId="414"/>
    <cellStyle name="Euro 2 3" xfId="415"/>
    <cellStyle name="Euro 2 3 2" xfId="416"/>
    <cellStyle name="Euro 2 4" xfId="417"/>
    <cellStyle name="Euro 2 5" xfId="418"/>
    <cellStyle name="Euro 2_ANALISIS" xfId="419"/>
    <cellStyle name="Euro 3" xfId="420"/>
    <cellStyle name="Euro 4" xfId="421"/>
    <cellStyle name="Euro 5" xfId="422"/>
    <cellStyle name="Euro_Adicional No. 1  Edificio Biblioteca y Verja y parqueos  Universidad ITECO" xfId="423"/>
    <cellStyle name="Excel Built-in Comma" xfId="424"/>
    <cellStyle name="Excel Built-in Normal" xfId="425"/>
    <cellStyle name="Explanatory Text" xfId="426"/>
    <cellStyle name="F2" xfId="427"/>
    <cellStyle name="F3" xfId="428"/>
    <cellStyle name="F4" xfId="429"/>
    <cellStyle name="F5" xfId="430"/>
    <cellStyle name="F6" xfId="431"/>
    <cellStyle name="F7" xfId="432"/>
    <cellStyle name="F8" xfId="433"/>
    <cellStyle name="Heading 2" xfId="434"/>
    <cellStyle name="Heading 3" xfId="435"/>
    <cellStyle name="Hipervínculo 2" xfId="436"/>
    <cellStyle name="Hipervínculo 2 2" xfId="437"/>
    <cellStyle name="Hipervínculo 3" xfId="438"/>
    <cellStyle name="Hipervínculo 4" xfId="439"/>
    <cellStyle name="Hipervínculo visitado 2" xfId="440"/>
    <cellStyle name="Hipervínculo visitado 2 2" xfId="441"/>
    <cellStyle name="Incorrecto 2" xfId="442"/>
    <cellStyle name="Incorrecto 2 2" xfId="443"/>
    <cellStyle name="Incorrecto 2 3" xfId="444"/>
    <cellStyle name="Incorrecto 2_ANALISIS" xfId="445"/>
    <cellStyle name="Incorrecto 3" xfId="446"/>
    <cellStyle name="Incorrecto 4" xfId="447"/>
    <cellStyle name="Input 2" xfId="448"/>
    <cellStyle name="Input 2 2" xfId="449"/>
    <cellStyle name="Input 2 3" xfId="450"/>
    <cellStyle name="Input 2 4" xfId="451"/>
    <cellStyle name="Input 2_ANALISIS" xfId="452"/>
    <cellStyle name="Millares" xfId="1" builtinId="3"/>
    <cellStyle name="Millares [0] 3" xfId="453"/>
    <cellStyle name="Millares [0] 5 2" xfId="454"/>
    <cellStyle name="Millares 10" xfId="455"/>
    <cellStyle name="Millares 10 2" xfId="456"/>
    <cellStyle name="Millares 10 2 2" xfId="457"/>
    <cellStyle name="Millares 10 2 2 2" xfId="458"/>
    <cellStyle name="Millares 10 2 3" xfId="459"/>
    <cellStyle name="Millares 10 3" xfId="460"/>
    <cellStyle name="Millares 11" xfId="461"/>
    <cellStyle name="Millares 11 2" xfId="462"/>
    <cellStyle name="Millares 11 2 2" xfId="463"/>
    <cellStyle name="Millares 12" xfId="464"/>
    <cellStyle name="Millares 12 2" xfId="465"/>
    <cellStyle name="Millares 12 2 2" xfId="466"/>
    <cellStyle name="Millares 12 3" xfId="467"/>
    <cellStyle name="Millares 12 4" xfId="468"/>
    <cellStyle name="Millares 12 5" xfId="469"/>
    <cellStyle name="Millares 12 6" xfId="470"/>
    <cellStyle name="Millares 13" xfId="471"/>
    <cellStyle name="Millares 13 2" xfId="472"/>
    <cellStyle name="Millares 13 2 2" xfId="473"/>
    <cellStyle name="Millares 13 3" xfId="474"/>
    <cellStyle name="Millares 14" xfId="475"/>
    <cellStyle name="Millares 14 2" xfId="476"/>
    <cellStyle name="Millares 14 2 2" xfId="477"/>
    <cellStyle name="Millares 14 2 2 2" xfId="478"/>
    <cellStyle name="Millares 14 3" xfId="479"/>
    <cellStyle name="Millares 14 4" xfId="480"/>
    <cellStyle name="Millares 15" xfId="481"/>
    <cellStyle name="Millares 15 2" xfId="482"/>
    <cellStyle name="Millares 16" xfId="483"/>
    <cellStyle name="Millares 16 2" xfId="484"/>
    <cellStyle name="Millares 17" xfId="485"/>
    <cellStyle name="Millares 17 2" xfId="486"/>
    <cellStyle name="Millares 17 3" xfId="487"/>
    <cellStyle name="Millares 18" xfId="488"/>
    <cellStyle name="Millares 18 2" xfId="489"/>
    <cellStyle name="Millares 18 3" xfId="490"/>
    <cellStyle name="Millares 19" xfId="491"/>
    <cellStyle name="Millares 19 2" xfId="492"/>
    <cellStyle name="Millares 2" xfId="4"/>
    <cellStyle name="Millares 2 10" xfId="493"/>
    <cellStyle name="Millares 2 10 2" xfId="494"/>
    <cellStyle name="Millares 2 2" xfId="495"/>
    <cellStyle name="Millares 2 2 2" xfId="496"/>
    <cellStyle name="Millares 2 2 2 2" xfId="497"/>
    <cellStyle name="Millares 2 2 2 2 2" xfId="498"/>
    <cellStyle name="Millares 2 2 2 3" xfId="499"/>
    <cellStyle name="Millares 2 2 3" xfId="500"/>
    <cellStyle name="Millares 2 2 3 2" xfId="501"/>
    <cellStyle name="Millares 2 2 4" xfId="502"/>
    <cellStyle name="Millares 2 2 7" xfId="503"/>
    <cellStyle name="Millares 2 3" xfId="504"/>
    <cellStyle name="Millares 2 3 2" xfId="505"/>
    <cellStyle name="Millares 2 4" xfId="506"/>
    <cellStyle name="Millares 2 4 2" xfId="507"/>
    <cellStyle name="Millares 2 4 2 2" xfId="508"/>
    <cellStyle name="Millares 2 4 3" xfId="509"/>
    <cellStyle name="Millares 2 5" xfId="510"/>
    <cellStyle name="Millares 2 5 2" xfId="511"/>
    <cellStyle name="Millares 2 5 3" xfId="512"/>
    <cellStyle name="Millares 2 6" xfId="513"/>
    <cellStyle name="Millares 2 6 2" xfId="514"/>
    <cellStyle name="Millares 2 7" xfId="515"/>
    <cellStyle name="Millares 2 8" xfId="516"/>
    <cellStyle name="Millares 2 9" xfId="517"/>
    <cellStyle name="Millares 2_ANALISIS" xfId="518"/>
    <cellStyle name="Millares 20" xfId="519"/>
    <cellStyle name="Millares 20 2" xfId="520"/>
    <cellStyle name="Millares 21" xfId="521"/>
    <cellStyle name="Millares 21 2" xfId="522"/>
    <cellStyle name="Millares 21 3" xfId="523"/>
    <cellStyle name="Millares 22" xfId="524"/>
    <cellStyle name="Millares 22 2" xfId="525"/>
    <cellStyle name="Millares 23" xfId="526"/>
    <cellStyle name="Millares 23 2" xfId="527"/>
    <cellStyle name="Millares 24" xfId="528"/>
    <cellStyle name="Millares 24 2" xfId="529"/>
    <cellStyle name="Millares 25" xfId="530"/>
    <cellStyle name="Millares 26" xfId="531"/>
    <cellStyle name="Millares 27" xfId="532"/>
    <cellStyle name="Millares 28" xfId="533"/>
    <cellStyle name="Millares 29" xfId="534"/>
    <cellStyle name="Millares 3" xfId="5"/>
    <cellStyle name="Millares 3 11" xfId="535"/>
    <cellStyle name="Millares 3 2" xfId="536"/>
    <cellStyle name="Millares 3 2 2" xfId="537"/>
    <cellStyle name="Millares 3 2 2 2" xfId="538"/>
    <cellStyle name="Millares 3 2 3" xfId="539"/>
    <cellStyle name="Millares 3 2 4" xfId="540"/>
    <cellStyle name="Millares 3 2_ANALISIS" xfId="541"/>
    <cellStyle name="Millares 3 3" xfId="542"/>
    <cellStyle name="Millares 3 3 2" xfId="543"/>
    <cellStyle name="Millares 3 3 3" xfId="544"/>
    <cellStyle name="Millares 3 4" xfId="545"/>
    <cellStyle name="Millares 3 4 2" xfId="546"/>
    <cellStyle name="Millares 3 5" xfId="547"/>
    <cellStyle name="Millares 3 5 2" xfId="548"/>
    <cellStyle name="Millares 3 6" xfId="549"/>
    <cellStyle name="Millares 3 7" xfId="550"/>
    <cellStyle name="Millares 3 8" xfId="551"/>
    <cellStyle name="Millares 3_ANALISIS" xfId="552"/>
    <cellStyle name="Millares 30" xfId="553"/>
    <cellStyle name="Millares 31" xfId="554"/>
    <cellStyle name="Millares 32" xfId="555"/>
    <cellStyle name="Millares 33" xfId="556"/>
    <cellStyle name="Millares 4" xfId="557"/>
    <cellStyle name="Millares 4 10" xfId="558"/>
    <cellStyle name="Millares 4 2" xfId="559"/>
    <cellStyle name="Millares 4 2 2" xfId="560"/>
    <cellStyle name="Millares 4 2 3" xfId="561"/>
    <cellStyle name="Millares 4 2 4" xfId="562"/>
    <cellStyle name="Millares 4 2_ANALISIS" xfId="563"/>
    <cellStyle name="Millares 4 3" xfId="564"/>
    <cellStyle name="Millares 4 3 2" xfId="565"/>
    <cellStyle name="Millares 4 4" xfId="566"/>
    <cellStyle name="Millares 4 4 2" xfId="567"/>
    <cellStyle name="Millares 4 4 3" xfId="568"/>
    <cellStyle name="Millares 4 4 4" xfId="569"/>
    <cellStyle name="Millares 4 5" xfId="570"/>
    <cellStyle name="Millares 4 5 2" xfId="571"/>
    <cellStyle name="Millares 4 5 3" xfId="572"/>
    <cellStyle name="Millares 4 6" xfId="573"/>
    <cellStyle name="Millares 4 6 2" xfId="574"/>
    <cellStyle name="Millares 4 7" xfId="575"/>
    <cellStyle name="Millares 4 8" xfId="576"/>
    <cellStyle name="Millares 4 9" xfId="577"/>
    <cellStyle name="Millares 4_ANALISIS" xfId="578"/>
    <cellStyle name="Millares 5" xfId="579"/>
    <cellStyle name="Millares 5 2" xfId="580"/>
    <cellStyle name="Millares 5 2 2" xfId="581"/>
    <cellStyle name="Millares 5 2 3" xfId="582"/>
    <cellStyle name="Millares 5 3" xfId="583"/>
    <cellStyle name="Millares 5 4" xfId="584"/>
    <cellStyle name="Millares 5 5" xfId="585"/>
    <cellStyle name="Millares 5 6" xfId="586"/>
    <cellStyle name="Millares 5 7" xfId="587"/>
    <cellStyle name="Millares 5_ANALISIS" xfId="588"/>
    <cellStyle name="Millares 6" xfId="589"/>
    <cellStyle name="Millares 6 2" xfId="590"/>
    <cellStyle name="Millares 7" xfId="591"/>
    <cellStyle name="Millares 7 2" xfId="592"/>
    <cellStyle name="Millares 7 2 2" xfId="593"/>
    <cellStyle name="Millares 7 2 2 2" xfId="594"/>
    <cellStyle name="Millares 7 2 3" xfId="595"/>
    <cellStyle name="Millares 7 2 4" xfId="596"/>
    <cellStyle name="Millares 7 2 4 2" xfId="597"/>
    <cellStyle name="Millares 7 2 5" xfId="598"/>
    <cellStyle name="Millares 7 2 6" xfId="599"/>
    <cellStyle name="Millares 7 2 7" xfId="600"/>
    <cellStyle name="Millares 7 2 8" xfId="601"/>
    <cellStyle name="Millares 7 2 9" xfId="602"/>
    <cellStyle name="Millares 7 3" xfId="603"/>
    <cellStyle name="Millares 8" xfId="604"/>
    <cellStyle name="Millares 8 2" xfId="605"/>
    <cellStyle name="Millares 8 2 2" xfId="606"/>
    <cellStyle name="Millares 9" xfId="607"/>
    <cellStyle name="Millares 9 2" xfId="608"/>
    <cellStyle name="Millares 9 2 2" xfId="609"/>
    <cellStyle name="Millares 9 2 5" xfId="610"/>
    <cellStyle name="Millares 9 3" xfId="611"/>
    <cellStyle name="Moneda [0] 2" xfId="612"/>
    <cellStyle name="Moneda [0] 2 2" xfId="613"/>
    <cellStyle name="Moneda 10" xfId="614"/>
    <cellStyle name="Moneda 10 2" xfId="615"/>
    <cellStyle name="Moneda 11" xfId="616"/>
    <cellStyle name="Moneda 11 2" xfId="617"/>
    <cellStyle name="Moneda 12" xfId="618"/>
    <cellStyle name="Moneda 13" xfId="619"/>
    <cellStyle name="Moneda 14" xfId="620"/>
    <cellStyle name="Moneda 15" xfId="621"/>
    <cellStyle name="Moneda 16" xfId="622"/>
    <cellStyle name="Moneda 17" xfId="623"/>
    <cellStyle name="Moneda 18" xfId="624"/>
    <cellStyle name="Moneda 19" xfId="625"/>
    <cellStyle name="Moneda 2" xfId="626"/>
    <cellStyle name="Moneda 2 2" xfId="627"/>
    <cellStyle name="Moneda 2 2 2" xfId="628"/>
    <cellStyle name="Moneda 2 2 2 2" xfId="629"/>
    <cellStyle name="Moneda 2 3" xfId="630"/>
    <cellStyle name="Moneda 2 3 2" xfId="631"/>
    <cellStyle name="Moneda 2 3 3" xfId="632"/>
    <cellStyle name="Moneda 2 3 4" xfId="633"/>
    <cellStyle name="Moneda 2 4" xfId="634"/>
    <cellStyle name="Moneda 2 5" xfId="635"/>
    <cellStyle name="Moneda 2 5 2" xfId="636"/>
    <cellStyle name="Moneda 2 5 3" xfId="637"/>
    <cellStyle name="Moneda 2 6" xfId="638"/>
    <cellStyle name="Moneda 2_ANALISIS COSTOS PORTICOS GRAN TECHO" xfId="639"/>
    <cellStyle name="Moneda 20" xfId="640"/>
    <cellStyle name="Moneda 3" xfId="641"/>
    <cellStyle name="Moneda 3 2" xfId="642"/>
    <cellStyle name="Moneda 3 2 2" xfId="643"/>
    <cellStyle name="Moneda 3 3" xfId="644"/>
    <cellStyle name="Moneda 3 4" xfId="645"/>
    <cellStyle name="Moneda 4" xfId="646"/>
    <cellStyle name="Moneda 4 2" xfId="647"/>
    <cellStyle name="Moneda 4 3" xfId="648"/>
    <cellStyle name="Moneda 4 4" xfId="649"/>
    <cellStyle name="Moneda 5" xfId="650"/>
    <cellStyle name="Moneda 5 2" xfId="651"/>
    <cellStyle name="Moneda 6" xfId="652"/>
    <cellStyle name="Moneda 6 2" xfId="653"/>
    <cellStyle name="Moneda 6 3" xfId="654"/>
    <cellStyle name="Moneda 6 3 2" xfId="655"/>
    <cellStyle name="Moneda 6 4" xfId="656"/>
    <cellStyle name="Moneda 7" xfId="657"/>
    <cellStyle name="Moneda 7 2" xfId="658"/>
    <cellStyle name="Moneda 7 3" xfId="659"/>
    <cellStyle name="Moneda 8" xfId="660"/>
    <cellStyle name="Moneda 8 2" xfId="661"/>
    <cellStyle name="Moneda 9" xfId="662"/>
    <cellStyle name="Neutral 2" xfId="663"/>
    <cellStyle name="Neutral 2 2" xfId="664"/>
    <cellStyle name="Neutral 3" xfId="665"/>
    <cellStyle name="Neutral 4" xfId="666"/>
    <cellStyle name="No-definido" xfId="667"/>
    <cellStyle name="Normal" xfId="0" builtinId="0"/>
    <cellStyle name="Normal - Style1" xfId="668"/>
    <cellStyle name="Normal 10" xfId="669"/>
    <cellStyle name="Normal 10 10" xfId="670"/>
    <cellStyle name="Normal 10 2" xfId="671"/>
    <cellStyle name="Normal 10 3" xfId="672"/>
    <cellStyle name="Normal 10 3 2" xfId="673"/>
    <cellStyle name="Normal 10 3 3" xfId="674"/>
    <cellStyle name="Normal 10 4" xfId="675"/>
    <cellStyle name="Normal 11" xfId="676"/>
    <cellStyle name="Normal 11 2" xfId="677"/>
    <cellStyle name="Normal 12" xfId="678"/>
    <cellStyle name="Normal 12 2" xfId="679"/>
    <cellStyle name="Normal 12 3" xfId="680"/>
    <cellStyle name="Normal 12 4" xfId="681"/>
    <cellStyle name="Normal 12_ANALISIS" xfId="682"/>
    <cellStyle name="Normal 13" xfId="683"/>
    <cellStyle name="Normal 13 2" xfId="684"/>
    <cellStyle name="Normal 13 2 2" xfId="685"/>
    <cellStyle name="Normal 14" xfId="686"/>
    <cellStyle name="Normal 14 2" xfId="687"/>
    <cellStyle name="Normal 14 2 2" xfId="688"/>
    <cellStyle name="Normal 15" xfId="689"/>
    <cellStyle name="Normal 15 2" xfId="690"/>
    <cellStyle name="Normal 16" xfId="691"/>
    <cellStyle name="Normal 16 2" xfId="692"/>
    <cellStyle name="Normal 17" xfId="693"/>
    <cellStyle name="Normal 17 2" xfId="694"/>
    <cellStyle name="Normal 18" xfId="695"/>
    <cellStyle name="Normal 18 2" xfId="696"/>
    <cellStyle name="Normal 19" xfId="697"/>
    <cellStyle name="Normal 19 2" xfId="698"/>
    <cellStyle name="Normal 19 3" xfId="699"/>
    <cellStyle name="Normal 2" xfId="2"/>
    <cellStyle name="Normal 2 17" xfId="700"/>
    <cellStyle name="Normal 2 2" xfId="701"/>
    <cellStyle name="Normal 2 2 2" xfId="702"/>
    <cellStyle name="Normal 2 2 2 2" xfId="703"/>
    <cellStyle name="Normal 2 2 2 2 2" xfId="704"/>
    <cellStyle name="Normal 2 2 2 2 3" xfId="705"/>
    <cellStyle name="Normal 2 2 2 3" xfId="706"/>
    <cellStyle name="Normal 2 2 3" xfId="707"/>
    <cellStyle name="Normal 2 3" xfId="708"/>
    <cellStyle name="Normal 2 3 2" xfId="709"/>
    <cellStyle name="Normal 2 3 3" xfId="710"/>
    <cellStyle name="Normal 2 3 4" xfId="711"/>
    <cellStyle name="Normal 2 4" xfId="712"/>
    <cellStyle name="Normal 2 4 2" xfId="713"/>
    <cellStyle name="Normal 2 5" xfId="714"/>
    <cellStyle name="Normal 2 6" xfId="715"/>
    <cellStyle name="Normal 2 7" xfId="716"/>
    <cellStyle name="Normal 2_Adicional No. 1  Edificio Biblioteca y Verja y parqueos  Universidad ITECO" xfId="717"/>
    <cellStyle name="Normal 20" xfId="718"/>
    <cellStyle name="Normal 20 2" xfId="719"/>
    <cellStyle name="Normal 20 3" xfId="720"/>
    <cellStyle name="Normal 20 4" xfId="721"/>
    <cellStyle name="Normal 21" xfId="722"/>
    <cellStyle name="Normal 21 2" xfId="723"/>
    <cellStyle name="Normal 22" xfId="724"/>
    <cellStyle name="Normal 22 2" xfId="725"/>
    <cellStyle name="Normal 23" xfId="726"/>
    <cellStyle name="Normal 23 2" xfId="727"/>
    <cellStyle name="Normal 24" xfId="728"/>
    <cellStyle name="Normal 24 2" xfId="729"/>
    <cellStyle name="Normal 24 2 2" xfId="730"/>
    <cellStyle name="Normal 24 2 3" xfId="731"/>
    <cellStyle name="Normal 24 3" xfId="732"/>
    <cellStyle name="Normal 24 4" xfId="733"/>
    <cellStyle name="Normal 24 5" xfId="734"/>
    <cellStyle name="Normal 24 6" xfId="735"/>
    <cellStyle name="Normal 25" xfId="736"/>
    <cellStyle name="Normal 25 2" xfId="737"/>
    <cellStyle name="Normal 26" xfId="738"/>
    <cellStyle name="Normal 27" xfId="739"/>
    <cellStyle name="Normal 27 2" xfId="740"/>
    <cellStyle name="Normal 28" xfId="741"/>
    <cellStyle name="Normal 28 2" xfId="742"/>
    <cellStyle name="Normal 29" xfId="743"/>
    <cellStyle name="Normal 29 2" xfId="744"/>
    <cellStyle name="Normal 3" xfId="745"/>
    <cellStyle name="Normal 3 10" xfId="746"/>
    <cellStyle name="Normal 3 11" xfId="747"/>
    <cellStyle name="Normal 3 2" xfId="748"/>
    <cellStyle name="Normal 3 2 2" xfId="749"/>
    <cellStyle name="Normal 3 2 2 2" xfId="750"/>
    <cellStyle name="Normal 3 2 3" xfId="751"/>
    <cellStyle name="Normal 3 2 4" xfId="752"/>
    <cellStyle name="Normal 3 2 4 2" xfId="753"/>
    <cellStyle name="Normal 3 2 5" xfId="754"/>
    <cellStyle name="Normal 3 2_ANALISIS" xfId="755"/>
    <cellStyle name="Normal 3 3" xfId="756"/>
    <cellStyle name="Normal 3 4" xfId="757"/>
    <cellStyle name="Normal 3 4 2" xfId="758"/>
    <cellStyle name="Normal 3 4 3" xfId="759"/>
    <cellStyle name="Normal 3 4 4" xfId="760"/>
    <cellStyle name="Normal 3 5" xfId="761"/>
    <cellStyle name="Normal 3 6" xfId="762"/>
    <cellStyle name="Normal 3 6 2" xfId="763"/>
    <cellStyle name="Normal 3 7" xfId="764"/>
    <cellStyle name="Normal 3 8" xfId="765"/>
    <cellStyle name="Normal 3 9" xfId="766"/>
    <cellStyle name="Normal 3_ANALISIS" xfId="767"/>
    <cellStyle name="Normal 30" xfId="768"/>
    <cellStyle name="Normal 31" xfId="769"/>
    <cellStyle name="Normal 31 2" xfId="770"/>
    <cellStyle name="Normal 32" xfId="771"/>
    <cellStyle name="Normal 32 2" xfId="772"/>
    <cellStyle name="Normal 33" xfId="773"/>
    <cellStyle name="Normal 34" xfId="774"/>
    <cellStyle name="Normal 35" xfId="775"/>
    <cellStyle name="Normal 36" xfId="776"/>
    <cellStyle name="Normal 37" xfId="777"/>
    <cellStyle name="Normal 37 2" xfId="778"/>
    <cellStyle name="Normal 38" xfId="779"/>
    <cellStyle name="Normal 39" xfId="780"/>
    <cellStyle name="Normal 4" xfId="781"/>
    <cellStyle name="Normal 4 10" xfId="782"/>
    <cellStyle name="Normal 4 11" xfId="783"/>
    <cellStyle name="Normal 4 12" xfId="784"/>
    <cellStyle name="Normal 4 13" xfId="785"/>
    <cellStyle name="Normal 4 14" xfId="786"/>
    <cellStyle name="Normal 4 15" xfId="787"/>
    <cellStyle name="Normal 4 16" xfId="788"/>
    <cellStyle name="Normal 4 16 2" xfId="789"/>
    <cellStyle name="Normal 4 17" xfId="790"/>
    <cellStyle name="Normal 4 18" xfId="791"/>
    <cellStyle name="Normal 4 19" xfId="792"/>
    <cellStyle name="Normal 4 2" xfId="793"/>
    <cellStyle name="Normal 4 2 2" xfId="794"/>
    <cellStyle name="Normal 4 2 2 2" xfId="795"/>
    <cellStyle name="Normal 4 3" xfId="796"/>
    <cellStyle name="Normal 4 3 2" xfId="797"/>
    <cellStyle name="Normal 4 3 2 2" xfId="798"/>
    <cellStyle name="Normal 4 3 2 3" xfId="799"/>
    <cellStyle name="Normal 4 3 3" xfId="800"/>
    <cellStyle name="Normal 4 3 4" xfId="801"/>
    <cellStyle name="Normal 4 4" xfId="802"/>
    <cellStyle name="Normal 4 4 2" xfId="803"/>
    <cellStyle name="Normal 4 5" xfId="804"/>
    <cellStyle name="Normal 4 5 2" xfId="805"/>
    <cellStyle name="Normal 4 6" xfId="806"/>
    <cellStyle name="Normal 4 7" xfId="807"/>
    <cellStyle name="Normal 4 8" xfId="808"/>
    <cellStyle name="Normal 4 9" xfId="809"/>
    <cellStyle name="Normal 4_Administration_Building_-_Lista_de_Partidas_y_Cantidades_-_(PVDC-004)_REVC mod" xfId="810"/>
    <cellStyle name="Normal 40" xfId="811"/>
    <cellStyle name="Normal 41" xfId="812"/>
    <cellStyle name="Normal 42" xfId="813"/>
    <cellStyle name="Normal 43" xfId="814"/>
    <cellStyle name="Normal 44" xfId="815"/>
    <cellStyle name="Normal 45" xfId="816"/>
    <cellStyle name="Normal 46" xfId="817"/>
    <cellStyle name="Normal 47" xfId="818"/>
    <cellStyle name="Normal 48" xfId="819"/>
    <cellStyle name="Normal 49" xfId="820"/>
    <cellStyle name="Normal 5" xfId="7"/>
    <cellStyle name="Normal 5 10" xfId="821"/>
    <cellStyle name="Normal 5 11" xfId="822"/>
    <cellStyle name="Normal 5 12" xfId="823"/>
    <cellStyle name="Normal 5 13" xfId="824"/>
    <cellStyle name="Normal 5 14" xfId="825"/>
    <cellStyle name="Normal 5 15" xfId="826"/>
    <cellStyle name="Normal 5 16" xfId="827"/>
    <cellStyle name="Normal 5 2" xfId="828"/>
    <cellStyle name="Normal 5 2 2" xfId="829"/>
    <cellStyle name="Normal 5 2 3" xfId="830"/>
    <cellStyle name="Normal 5 2 4" xfId="831"/>
    <cellStyle name="Normal 5 3" xfId="832"/>
    <cellStyle name="Normal 5 3 2" xfId="833"/>
    <cellStyle name="Normal 5 4" xfId="834"/>
    <cellStyle name="Normal 5 4 2" xfId="835"/>
    <cellStyle name="Normal 5 5" xfId="836"/>
    <cellStyle name="Normal 5 5 2" xfId="837"/>
    <cellStyle name="Normal 5 6" xfId="838"/>
    <cellStyle name="Normal 5 7" xfId="839"/>
    <cellStyle name="Normal 5 8" xfId="840"/>
    <cellStyle name="Normal 5 9" xfId="841"/>
    <cellStyle name="Normal 5_Administration_Building_-_Lista_de_Partidas_y_Cantidades_-_(PVDC-004)_REVC mod" xfId="842"/>
    <cellStyle name="Normal 6" xfId="843"/>
    <cellStyle name="Normal 6 2" xfId="844"/>
    <cellStyle name="Normal 6 3" xfId="845"/>
    <cellStyle name="Normal 6 4" xfId="846"/>
    <cellStyle name="Normal 6 5" xfId="847"/>
    <cellStyle name="Normal 6 6" xfId="848"/>
    <cellStyle name="Normal 7" xfId="849"/>
    <cellStyle name="Normal 7 2" xfId="850"/>
    <cellStyle name="Normal 7 2 2" xfId="851"/>
    <cellStyle name="Normal 7 3" xfId="852"/>
    <cellStyle name="Normal 7 4" xfId="853"/>
    <cellStyle name="Normal 72 2" xfId="854"/>
    <cellStyle name="Normal 8" xfId="855"/>
    <cellStyle name="Normal 8 2" xfId="856"/>
    <cellStyle name="Normal 8 3" xfId="857"/>
    <cellStyle name="Normal 9" xfId="858"/>
    <cellStyle name="Normal 9 2" xfId="859"/>
    <cellStyle name="Normal 9 3" xfId="860"/>
    <cellStyle name="Notas 2" xfId="861"/>
    <cellStyle name="Notas 2 2" xfId="862"/>
    <cellStyle name="Notas 2 2 2" xfId="863"/>
    <cellStyle name="Notas 2 2 3" xfId="864"/>
    <cellStyle name="Notas 2 2 4" xfId="865"/>
    <cellStyle name="Notas 2 2_ANALISIS" xfId="866"/>
    <cellStyle name="Notas 2 3" xfId="867"/>
    <cellStyle name="Notas 2_ANALISIS" xfId="868"/>
    <cellStyle name="Notas 3" xfId="869"/>
    <cellStyle name="Notas 3 2" xfId="870"/>
    <cellStyle name="Notas 3 2 2" xfId="871"/>
    <cellStyle name="Notas 3 2 3" xfId="872"/>
    <cellStyle name="Notas 3 2 4" xfId="873"/>
    <cellStyle name="Notas 3 2_ANALISIS" xfId="874"/>
    <cellStyle name="Notas 3_ANALISIS" xfId="875"/>
    <cellStyle name="Notas 4" xfId="876"/>
    <cellStyle name="Notas 4 2" xfId="877"/>
    <cellStyle name="Notas 4 2 2" xfId="878"/>
    <cellStyle name="Notas 4 2 3" xfId="879"/>
    <cellStyle name="Notas 4 2 4" xfId="880"/>
    <cellStyle name="Notas 4 2_ANALISIS" xfId="881"/>
    <cellStyle name="Notas 4_ANALISIS" xfId="882"/>
    <cellStyle name="Notas 5" xfId="883"/>
    <cellStyle name="Notas 5 2" xfId="884"/>
    <cellStyle name="Notas 5 2 2" xfId="885"/>
    <cellStyle name="Notas 5 2 3" xfId="886"/>
    <cellStyle name="Notas 5 2 4" xfId="887"/>
    <cellStyle name="Notas 5 2_ANALISIS" xfId="888"/>
    <cellStyle name="Notas 5_ANALISIS" xfId="889"/>
    <cellStyle name="Notas 6" xfId="890"/>
    <cellStyle name="Notas 7" xfId="891"/>
    <cellStyle name="Notas 7 2" xfId="892"/>
    <cellStyle name="Notas 7 3" xfId="893"/>
    <cellStyle name="Notas 7 4" xfId="894"/>
    <cellStyle name="Notas 7_ANALISIS" xfId="895"/>
    <cellStyle name="Notas 8" xfId="896"/>
    <cellStyle name="Note 2" xfId="897"/>
    <cellStyle name="Note 2 2" xfId="898"/>
    <cellStyle name="Note 2 2 2" xfId="899"/>
    <cellStyle name="Note 2 2 3" xfId="900"/>
    <cellStyle name="Note 2 2 4" xfId="901"/>
    <cellStyle name="Note 2 2_ANALISIS" xfId="902"/>
    <cellStyle name="Note 2_ANALISIS" xfId="903"/>
    <cellStyle name="Note 3" xfId="904"/>
    <cellStyle name="Note 3 2" xfId="905"/>
    <cellStyle name="Note 3 3" xfId="906"/>
    <cellStyle name="Note 3 4" xfId="907"/>
    <cellStyle name="Note 3_ANALISIS" xfId="908"/>
    <cellStyle name="Output" xfId="909"/>
    <cellStyle name="Output 2" xfId="910"/>
    <cellStyle name="Output 2 2" xfId="911"/>
    <cellStyle name="Output 2 3" xfId="912"/>
    <cellStyle name="Output 2 4" xfId="913"/>
    <cellStyle name="Output 2_ANALISIS" xfId="914"/>
    <cellStyle name="Output_ANALISIS" xfId="915"/>
    <cellStyle name="Percent 2" xfId="916"/>
    <cellStyle name="Percent 2 2" xfId="917"/>
    <cellStyle name="Percent 2 3" xfId="918"/>
    <cellStyle name="Percent 2 4" xfId="919"/>
    <cellStyle name="Percent 3" xfId="920"/>
    <cellStyle name="Percent 3 2" xfId="921"/>
    <cellStyle name="Percent 4" xfId="922"/>
    <cellStyle name="Percent 4 2" xfId="923"/>
    <cellStyle name="Porcentaje 2" xfId="3"/>
    <cellStyle name="Porcentaje 2 2 2" xfId="924"/>
    <cellStyle name="Porcentaje 3" xfId="925"/>
    <cellStyle name="Porcentaje 3 2" xfId="926"/>
    <cellStyle name="Porcentaje 3 3" xfId="927"/>
    <cellStyle name="Porcentaje 4" xfId="928"/>
    <cellStyle name="Porcentaje 4 2" xfId="929"/>
    <cellStyle name="Porcentaje 4 3" xfId="930"/>
    <cellStyle name="Porcentaje 5" xfId="931"/>
    <cellStyle name="Porcentaje 6" xfId="932"/>
    <cellStyle name="Porcentual 10" xfId="933"/>
    <cellStyle name="Porcentual 2" xfId="934"/>
    <cellStyle name="Porcentual 2 2" xfId="935"/>
    <cellStyle name="Porcentual 2 3" xfId="936"/>
    <cellStyle name="Porcentual 2 4" xfId="937"/>
    <cellStyle name="Porcentual 2_ANALISIS COSTOS PORTICOS GRAN TECHO" xfId="938"/>
    <cellStyle name="Porcentual 3" xfId="939"/>
    <cellStyle name="Porcentual 3 10" xfId="940"/>
    <cellStyle name="Porcentual 3 11" xfId="941"/>
    <cellStyle name="Porcentual 3 12" xfId="942"/>
    <cellStyle name="Porcentual 3 13" xfId="943"/>
    <cellStyle name="Porcentual 3 14" xfId="944"/>
    <cellStyle name="Porcentual 3 15" xfId="945"/>
    <cellStyle name="Porcentual 3 2" xfId="946"/>
    <cellStyle name="Porcentual 3 3" xfId="947"/>
    <cellStyle name="Porcentual 3 4" xfId="948"/>
    <cellStyle name="Porcentual 3 5" xfId="949"/>
    <cellStyle name="Porcentual 3 6" xfId="950"/>
    <cellStyle name="Porcentual 3 7" xfId="951"/>
    <cellStyle name="Porcentual 3 8" xfId="952"/>
    <cellStyle name="Porcentual 3 9" xfId="953"/>
    <cellStyle name="Porcentual 4" xfId="954"/>
    <cellStyle name="Porcentual 4 2" xfId="955"/>
    <cellStyle name="Porcentual 5" xfId="956"/>
    <cellStyle name="Porcentual 5 2" xfId="957"/>
    <cellStyle name="Porcentual 5 2 2" xfId="958"/>
    <cellStyle name="Porcentual 6" xfId="959"/>
    <cellStyle name="Porcentual 7" xfId="960"/>
    <cellStyle name="Porcentual 8" xfId="961"/>
    <cellStyle name="Porcentual 9" xfId="962"/>
    <cellStyle name="Salida 2" xfId="963"/>
    <cellStyle name="Salida 2 2" xfId="964"/>
    <cellStyle name="Salida 2 2 2" xfId="965"/>
    <cellStyle name="Salida 2 2 3" xfId="966"/>
    <cellStyle name="Salida 2 2 4" xfId="967"/>
    <cellStyle name="Salida 2 2_ANALISIS" xfId="968"/>
    <cellStyle name="Salida 2 3" xfId="969"/>
    <cellStyle name="Salida 2 3 2" xfId="970"/>
    <cellStyle name="Salida 2 3 3" xfId="971"/>
    <cellStyle name="Salida 2 3 4" xfId="972"/>
    <cellStyle name="Salida 2 3_ANALISIS" xfId="973"/>
    <cellStyle name="Salida 2 4" xfId="974"/>
    <cellStyle name="Salida 2 5" xfId="975"/>
    <cellStyle name="Salida 2 6" xfId="976"/>
    <cellStyle name="Salida 2 7" xfId="977"/>
    <cellStyle name="Salida 2_ANALISIS" xfId="978"/>
    <cellStyle name="Salida 3" xfId="979"/>
    <cellStyle name="Salida 3 2" xfId="980"/>
    <cellStyle name="Salida 3 2 2" xfId="981"/>
    <cellStyle name="Salida 3 2 3" xfId="982"/>
    <cellStyle name="Salida 3 2 4" xfId="983"/>
    <cellStyle name="Salida 3 2_ANALISIS" xfId="984"/>
    <cellStyle name="Salida 3_ANALISIS" xfId="985"/>
    <cellStyle name="Salida 4" xfId="986"/>
    <cellStyle name="Salida 4 2" xfId="987"/>
    <cellStyle name="Salida 4 2 2" xfId="988"/>
    <cellStyle name="Salida 4 2 3" xfId="989"/>
    <cellStyle name="Salida 4 2 4" xfId="990"/>
    <cellStyle name="Salida 4 2_ANALISIS" xfId="991"/>
    <cellStyle name="Salida 4_ANALISIS" xfId="992"/>
    <cellStyle name="Sheet Title" xfId="993"/>
    <cellStyle name="Texto de advertencia 2" xfId="994"/>
    <cellStyle name="Texto de advertencia 2 2" xfId="995"/>
    <cellStyle name="Texto de advertencia 3" xfId="996"/>
    <cellStyle name="Texto de advertencia 4" xfId="997"/>
    <cellStyle name="Texto de advertencia 5" xfId="998"/>
    <cellStyle name="Texto explicativo 2" xfId="999"/>
    <cellStyle name="Texto explicativo 2 2" xfId="1000"/>
    <cellStyle name="Texto explicativo 3" xfId="1001"/>
    <cellStyle name="Texto explicativo 4" xfId="1002"/>
    <cellStyle name="Title" xfId="1003"/>
    <cellStyle name="Título 1 2" xfId="1004"/>
    <cellStyle name="Título 1 2 2" xfId="1005"/>
    <cellStyle name="Título 1 3" xfId="1006"/>
    <cellStyle name="Título 1 4" xfId="1007"/>
    <cellStyle name="Título 10" xfId="1008"/>
    <cellStyle name="Título 2 2" xfId="1009"/>
    <cellStyle name="Título 2 2 2" xfId="1010"/>
    <cellStyle name="Título 2 2 3" xfId="1011"/>
    <cellStyle name="Título 2 2_ANALISIS" xfId="1012"/>
    <cellStyle name="Título 2 3" xfId="1013"/>
    <cellStyle name="Título 2 4" xfId="1014"/>
    <cellStyle name="Título 3 2" xfId="1015"/>
    <cellStyle name="Título 3 2 2" xfId="1016"/>
    <cellStyle name="Título 3 2 3" xfId="1017"/>
    <cellStyle name="Título 3 2_ANALISIS" xfId="1018"/>
    <cellStyle name="Título 3 3" xfId="1019"/>
    <cellStyle name="Título 3 4" xfId="1020"/>
    <cellStyle name="Título 4" xfId="1021"/>
    <cellStyle name="Título 4 2" xfId="1022"/>
    <cellStyle name="Título 4 3" xfId="1023"/>
    <cellStyle name="Título 4_ANALISIS" xfId="1024"/>
    <cellStyle name="Título 5" xfId="1025"/>
    <cellStyle name="Título 6" xfId="1026"/>
    <cellStyle name="Título 7" xfId="1027"/>
    <cellStyle name="Título 8" xfId="1028"/>
    <cellStyle name="Título 9" xfId="1029"/>
    <cellStyle name="Título de hoja" xfId="1030"/>
    <cellStyle name="Total 2" xfId="1031"/>
    <cellStyle name="Total 2 2" xfId="1032"/>
    <cellStyle name="Total 2 2 2" xfId="1033"/>
    <cellStyle name="Total 2 2 3" xfId="1034"/>
    <cellStyle name="Total 2 2 4" xfId="1035"/>
    <cellStyle name="Total 2 2_ANALISIS" xfId="1036"/>
    <cellStyle name="Total 2 3" xfId="1037"/>
    <cellStyle name="Total 2 3 2" xfId="1038"/>
    <cellStyle name="Total 2 3 3" xfId="1039"/>
    <cellStyle name="Total 2 3 4" xfId="1040"/>
    <cellStyle name="Total 2 3_ANALISIS" xfId="1041"/>
    <cellStyle name="Total 2 4" xfId="1042"/>
    <cellStyle name="Total 2 5" xfId="1043"/>
    <cellStyle name="Total 2 6" xfId="1044"/>
    <cellStyle name="Total 2 7" xfId="1045"/>
    <cellStyle name="Total 2_ANALISIS" xfId="1046"/>
    <cellStyle name="Total 3" xfId="1047"/>
    <cellStyle name="Total 3 2" xfId="1048"/>
    <cellStyle name="Total 3 2 2" xfId="1049"/>
    <cellStyle name="Total 3 2 3" xfId="1050"/>
    <cellStyle name="Total 3 2 4" xfId="1051"/>
    <cellStyle name="Total 3 2_ANALISIS" xfId="1052"/>
    <cellStyle name="Total 3_ANALISIS" xfId="1053"/>
    <cellStyle name="Total 4" xfId="1054"/>
    <cellStyle name="Total 4 2" xfId="1055"/>
    <cellStyle name="Total 4 2 2" xfId="1056"/>
    <cellStyle name="Total 4 2 3" xfId="1057"/>
    <cellStyle name="Total 4 2 4" xfId="1058"/>
    <cellStyle name="Total 4 2_ANALISIS" xfId="1059"/>
    <cellStyle name="Total 4_ANALISIS" xfId="1060"/>
    <cellStyle name="Total 5" xfId="1061"/>
    <cellStyle name="Total 5 2" xfId="1062"/>
    <cellStyle name="Total 5 3" xfId="1063"/>
    <cellStyle name="Total 5 4" xfId="1064"/>
    <cellStyle name="Total 5_ANALISIS" xfId="1065"/>
    <cellStyle name="Währung" xfId="1066"/>
  </cellStyles>
  <dxfs count="0"/>
  <tableStyles count="0" defaultTableStyle="TableStyleMedium9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view="pageBreakPreview" zoomScale="115" zoomScaleSheetLayoutView="115" workbookViewId="0">
      <selection activeCell="D22" sqref="D22"/>
    </sheetView>
  </sheetViews>
  <sheetFormatPr baseColWidth="10" defaultColWidth="10.7109375" defaultRowHeight="15"/>
  <cols>
    <col min="2" max="2" width="38.28515625" customWidth="1"/>
    <col min="3" max="3" width="12.7109375" style="43" customWidth="1"/>
    <col min="4" max="4" width="12" customWidth="1"/>
    <col min="5" max="5" width="18" customWidth="1"/>
    <col min="6" max="6" width="21.42578125" customWidth="1"/>
    <col min="7" max="7" width="20.42578125" customWidth="1"/>
    <col min="8" max="8" width="12.28515625" bestFit="1" customWidth="1"/>
  </cols>
  <sheetData>
    <row r="1" spans="1:9">
      <c r="A1" s="34" t="s">
        <v>10</v>
      </c>
      <c r="B1" s="56" t="s">
        <v>159</v>
      </c>
      <c r="C1" s="56"/>
      <c r="D1" s="56"/>
      <c r="E1" s="56"/>
      <c r="F1" s="56"/>
      <c r="G1" s="56"/>
    </row>
    <row r="2" spans="1:9">
      <c r="A2" s="1" t="s">
        <v>7</v>
      </c>
      <c r="B2" s="1" t="s">
        <v>1</v>
      </c>
      <c r="C2" s="39" t="s">
        <v>0</v>
      </c>
      <c r="D2" s="1" t="s">
        <v>2</v>
      </c>
      <c r="E2" s="1" t="s">
        <v>3</v>
      </c>
      <c r="F2" s="1" t="s">
        <v>4</v>
      </c>
      <c r="G2" s="1" t="s">
        <v>5</v>
      </c>
    </row>
    <row r="3" spans="1:9">
      <c r="A3" s="2" t="s">
        <v>8</v>
      </c>
      <c r="B3" s="3" t="s">
        <v>101</v>
      </c>
      <c r="C3" s="40"/>
      <c r="D3" s="4"/>
      <c r="E3" s="46"/>
      <c r="F3" s="4"/>
      <c r="G3" s="4"/>
    </row>
    <row r="4" spans="1:9" s="49" customFormat="1">
      <c r="A4" s="44" t="s">
        <v>11</v>
      </c>
      <c r="B4" s="45" t="s">
        <v>61</v>
      </c>
      <c r="C4" s="50">
        <v>25.66</v>
      </c>
      <c r="D4" s="46" t="s">
        <v>87</v>
      </c>
      <c r="E4" s="47"/>
      <c r="F4" s="48">
        <f>+E4*C4</f>
        <v>0</v>
      </c>
      <c r="G4" s="48">
        <f>F4</f>
        <v>0</v>
      </c>
    </row>
    <row r="5" spans="1:9" s="49" customFormat="1">
      <c r="A5" s="46" t="s">
        <v>59</v>
      </c>
      <c r="B5" s="45" t="s">
        <v>62</v>
      </c>
      <c r="C5" s="50">
        <v>29.07</v>
      </c>
      <c r="D5" s="46" t="s">
        <v>87</v>
      </c>
      <c r="E5" s="47"/>
      <c r="F5" s="48">
        <f t="shared" ref="F5:F14" si="0">+E5*C5</f>
        <v>0</v>
      </c>
      <c r="G5" s="48">
        <f>F5</f>
        <v>0</v>
      </c>
    </row>
    <row r="6" spans="1:9" s="49" customFormat="1">
      <c r="A6" s="44" t="s">
        <v>78</v>
      </c>
      <c r="B6" s="45" t="s">
        <v>88</v>
      </c>
      <c r="C6" s="50">
        <v>35.93</v>
      </c>
      <c r="D6" s="46" t="s">
        <v>87</v>
      </c>
      <c r="E6" s="47"/>
      <c r="F6" s="48">
        <f t="shared" si="0"/>
        <v>0</v>
      </c>
      <c r="G6" s="48">
        <f>F6</f>
        <v>0</v>
      </c>
    </row>
    <row r="7" spans="1:9" s="49" customFormat="1" ht="30">
      <c r="A7" s="44" t="s">
        <v>79</v>
      </c>
      <c r="B7" s="45" t="s">
        <v>94</v>
      </c>
      <c r="C7" s="50">
        <v>1</v>
      </c>
      <c r="D7" s="46" t="s">
        <v>14</v>
      </c>
      <c r="E7" s="47"/>
      <c r="F7" s="48">
        <f t="shared" si="0"/>
        <v>0</v>
      </c>
      <c r="G7" s="48">
        <f>F7</f>
        <v>0</v>
      </c>
    </row>
    <row r="8" spans="1:9" s="49" customFormat="1">
      <c r="A8" s="44" t="s">
        <v>80</v>
      </c>
      <c r="B8" s="45" t="s">
        <v>102</v>
      </c>
      <c r="C8" s="50">
        <v>60</v>
      </c>
      <c r="D8" s="46" t="s">
        <v>87</v>
      </c>
      <c r="E8" s="47"/>
      <c r="F8" s="48">
        <f t="shared" si="0"/>
        <v>0</v>
      </c>
      <c r="G8" s="48">
        <f t="shared" ref="G8" si="1">F8</f>
        <v>0</v>
      </c>
    </row>
    <row r="9" spans="1:9" ht="30">
      <c r="A9" s="5" t="s">
        <v>107</v>
      </c>
      <c r="B9" s="6" t="s">
        <v>106</v>
      </c>
      <c r="C9" s="40">
        <v>1</v>
      </c>
      <c r="D9" s="4" t="s">
        <v>14</v>
      </c>
      <c r="E9" s="47"/>
      <c r="F9" s="48">
        <f t="shared" si="0"/>
        <v>0</v>
      </c>
      <c r="G9" s="8">
        <f>F9</f>
        <v>0</v>
      </c>
    </row>
    <row r="10" spans="1:9">
      <c r="A10" s="5" t="s">
        <v>108</v>
      </c>
      <c r="B10" s="6" t="s">
        <v>63</v>
      </c>
      <c r="C10" s="40">
        <v>176.05</v>
      </c>
      <c r="D10" s="4" t="s">
        <v>87</v>
      </c>
      <c r="E10" s="53"/>
      <c r="F10" s="48">
        <f t="shared" si="0"/>
        <v>0</v>
      </c>
      <c r="G10" s="8">
        <f>F10</f>
        <v>0</v>
      </c>
    </row>
    <row r="11" spans="1:9">
      <c r="A11" s="5"/>
      <c r="B11" s="6"/>
      <c r="C11" s="40"/>
      <c r="D11" s="4"/>
      <c r="E11" s="47"/>
      <c r="F11" s="48"/>
      <c r="G11" s="8"/>
    </row>
    <row r="12" spans="1:9" ht="6.75" customHeight="1">
      <c r="A12" s="5"/>
      <c r="B12" s="6"/>
      <c r="C12" s="40"/>
      <c r="D12" s="4"/>
      <c r="E12" s="47"/>
      <c r="F12" s="48"/>
      <c r="G12" s="8"/>
    </row>
    <row r="13" spans="1:9">
      <c r="A13" s="2" t="s">
        <v>126</v>
      </c>
      <c r="B13" s="11" t="s">
        <v>119</v>
      </c>
      <c r="C13" s="40"/>
      <c r="D13" s="4"/>
      <c r="E13" s="47"/>
      <c r="F13" s="48"/>
      <c r="G13" s="8"/>
    </row>
    <row r="14" spans="1:9">
      <c r="A14" s="5" t="s">
        <v>127</v>
      </c>
      <c r="B14" s="6" t="s">
        <v>120</v>
      </c>
      <c r="C14" s="40">
        <v>48.42</v>
      </c>
      <c r="D14" s="4" t="s">
        <v>19</v>
      </c>
      <c r="E14" s="47"/>
      <c r="F14" s="48">
        <f t="shared" si="0"/>
        <v>0</v>
      </c>
      <c r="G14" s="8">
        <f>F14</f>
        <v>0</v>
      </c>
      <c r="I14" s="52"/>
    </row>
    <row r="15" spans="1:9">
      <c r="A15" s="5"/>
      <c r="B15" s="6"/>
      <c r="C15" s="40"/>
      <c r="D15" s="4"/>
      <c r="E15" s="47"/>
      <c r="F15" s="8"/>
      <c r="G15" s="8"/>
    </row>
    <row r="16" spans="1:9" ht="9" customHeight="1">
      <c r="A16" s="5"/>
      <c r="B16" s="6"/>
      <c r="C16" s="40"/>
      <c r="D16" s="4"/>
      <c r="E16" s="47"/>
      <c r="F16" s="8"/>
      <c r="G16" s="8"/>
    </row>
    <row r="17" spans="1:8">
      <c r="A17" s="2" t="s">
        <v>128</v>
      </c>
      <c r="B17" s="11" t="s">
        <v>121</v>
      </c>
      <c r="C17" s="40"/>
      <c r="D17" s="4"/>
      <c r="E17" s="47"/>
      <c r="F17" s="8"/>
      <c r="G17" s="8"/>
    </row>
    <row r="18" spans="1:8" ht="75">
      <c r="A18" s="5" t="s">
        <v>129</v>
      </c>
      <c r="B18" s="6" t="s">
        <v>124</v>
      </c>
      <c r="C18" s="40">
        <v>28.78</v>
      </c>
      <c r="D18" s="4" t="s">
        <v>99</v>
      </c>
      <c r="E18" s="47"/>
      <c r="F18" s="8">
        <f>C18*E18</f>
        <v>0</v>
      </c>
      <c r="G18" s="8">
        <f>F18</f>
        <v>0</v>
      </c>
    </row>
    <row r="19" spans="1:8" ht="75">
      <c r="A19" s="5" t="s">
        <v>130</v>
      </c>
      <c r="B19" s="6" t="s">
        <v>125</v>
      </c>
      <c r="C19" s="40">
        <v>116.15</v>
      </c>
      <c r="D19" s="4" t="s">
        <v>99</v>
      </c>
      <c r="E19" s="47"/>
      <c r="F19" s="8">
        <f t="shared" ref="F19:F32" si="2">C19*E19</f>
        <v>0</v>
      </c>
      <c r="G19" s="8">
        <f t="shared" ref="G19:G21" si="3">F19</f>
        <v>0</v>
      </c>
    </row>
    <row r="20" spans="1:8" ht="75">
      <c r="A20" s="5" t="s">
        <v>131</v>
      </c>
      <c r="B20" s="6" t="s">
        <v>157</v>
      </c>
      <c r="C20" s="40">
        <v>11.53</v>
      </c>
      <c r="D20" s="4" t="s">
        <v>99</v>
      </c>
      <c r="E20" s="47"/>
      <c r="F20" s="8">
        <f t="shared" si="2"/>
        <v>0</v>
      </c>
      <c r="G20" s="8">
        <f t="shared" si="3"/>
        <v>0</v>
      </c>
    </row>
    <row r="21" spans="1:8" ht="75">
      <c r="A21" s="5" t="s">
        <v>132</v>
      </c>
      <c r="B21" s="6" t="s">
        <v>158</v>
      </c>
      <c r="C21" s="40">
        <v>14.05</v>
      </c>
      <c r="D21" s="4" t="s">
        <v>99</v>
      </c>
      <c r="E21" s="47"/>
      <c r="F21" s="8">
        <f t="shared" si="2"/>
        <v>0</v>
      </c>
      <c r="G21" s="8">
        <f t="shared" si="3"/>
        <v>0</v>
      </c>
    </row>
    <row r="22" spans="1:8">
      <c r="A22" s="5"/>
      <c r="B22" s="6"/>
      <c r="C22" s="40"/>
      <c r="D22" s="4"/>
      <c r="E22" s="47"/>
      <c r="F22" s="8"/>
      <c r="G22" s="8"/>
    </row>
    <row r="23" spans="1:8" ht="6" customHeight="1">
      <c r="A23" s="2"/>
      <c r="B23" s="4"/>
      <c r="C23" s="40"/>
      <c r="D23" s="4"/>
      <c r="E23" s="46"/>
      <c r="F23" s="8"/>
      <c r="G23" s="8"/>
    </row>
    <row r="24" spans="1:8">
      <c r="A24" s="2" t="s">
        <v>12</v>
      </c>
      <c r="B24" s="3" t="s">
        <v>89</v>
      </c>
      <c r="C24" s="40"/>
      <c r="D24" s="4"/>
      <c r="E24" s="46"/>
      <c r="F24" s="8"/>
      <c r="G24" s="8"/>
    </row>
    <row r="25" spans="1:8" ht="30">
      <c r="A25" s="4" t="s">
        <v>50</v>
      </c>
      <c r="B25" s="6" t="s">
        <v>90</v>
      </c>
      <c r="C25" s="40">
        <v>8.15</v>
      </c>
      <c r="D25" s="4" t="s">
        <v>19</v>
      </c>
      <c r="E25" s="47"/>
      <c r="F25" s="8">
        <f t="shared" si="2"/>
        <v>0</v>
      </c>
      <c r="G25" s="8">
        <f t="shared" ref="G25:G76" si="4">F25</f>
        <v>0</v>
      </c>
      <c r="H25" s="51"/>
    </row>
    <row r="26" spans="1:8" ht="30">
      <c r="A26" s="4" t="s">
        <v>60</v>
      </c>
      <c r="B26" s="6" t="s">
        <v>91</v>
      </c>
      <c r="C26" s="40">
        <v>6.16</v>
      </c>
      <c r="D26" s="4" t="s">
        <v>19</v>
      </c>
      <c r="E26" s="47"/>
      <c r="F26" s="8">
        <f t="shared" si="2"/>
        <v>0</v>
      </c>
      <c r="G26" s="8">
        <f t="shared" si="4"/>
        <v>0</v>
      </c>
      <c r="H26" s="51"/>
    </row>
    <row r="27" spans="1:8" ht="30">
      <c r="A27" s="4" t="s">
        <v>64</v>
      </c>
      <c r="B27" s="6" t="s">
        <v>149</v>
      </c>
      <c r="C27" s="40">
        <v>2.06</v>
      </c>
      <c r="D27" s="4" t="s">
        <v>19</v>
      </c>
      <c r="E27" s="47"/>
      <c r="F27" s="8">
        <f t="shared" si="2"/>
        <v>0</v>
      </c>
      <c r="G27" s="8">
        <f t="shared" si="4"/>
        <v>0</v>
      </c>
      <c r="H27" s="51"/>
    </row>
    <row r="28" spans="1:8" ht="45">
      <c r="A28" s="4" t="s">
        <v>65</v>
      </c>
      <c r="B28" s="6" t="s">
        <v>150</v>
      </c>
      <c r="C28" s="40">
        <v>2.06</v>
      </c>
      <c r="D28" s="4" t="s">
        <v>19</v>
      </c>
      <c r="E28" s="47"/>
      <c r="F28" s="8">
        <f t="shared" si="2"/>
        <v>0</v>
      </c>
      <c r="G28" s="8">
        <f t="shared" si="4"/>
        <v>0</v>
      </c>
      <c r="H28" s="51"/>
    </row>
    <row r="29" spans="1:8" ht="30">
      <c r="A29" s="4" t="s">
        <v>66</v>
      </c>
      <c r="B29" s="6" t="s">
        <v>151</v>
      </c>
      <c r="C29" s="40">
        <v>2.69</v>
      </c>
      <c r="D29" s="4" t="s">
        <v>19</v>
      </c>
      <c r="E29" s="47"/>
      <c r="F29" s="8">
        <f t="shared" si="2"/>
        <v>0</v>
      </c>
      <c r="G29" s="8">
        <f t="shared" si="4"/>
        <v>0</v>
      </c>
      <c r="H29" s="51"/>
    </row>
    <row r="30" spans="1:8" ht="45">
      <c r="A30" s="4" t="s">
        <v>67</v>
      </c>
      <c r="B30" s="6" t="s">
        <v>92</v>
      </c>
      <c r="C30" s="40">
        <v>8.6199999999999992</v>
      </c>
      <c r="D30" s="4" t="s">
        <v>19</v>
      </c>
      <c r="E30" s="47"/>
      <c r="F30" s="8">
        <f t="shared" si="2"/>
        <v>0</v>
      </c>
      <c r="G30" s="8">
        <f t="shared" si="4"/>
        <v>0</v>
      </c>
      <c r="H30" s="51"/>
    </row>
    <row r="31" spans="1:8" ht="30">
      <c r="A31" s="4" t="s">
        <v>96</v>
      </c>
      <c r="B31" s="6" t="s">
        <v>93</v>
      </c>
      <c r="C31" s="40">
        <v>356</v>
      </c>
      <c r="D31" s="4" t="s">
        <v>49</v>
      </c>
      <c r="E31" s="47"/>
      <c r="F31" s="8">
        <f t="shared" si="2"/>
        <v>0</v>
      </c>
      <c r="G31" s="8">
        <f t="shared" si="4"/>
        <v>0</v>
      </c>
      <c r="H31" s="51"/>
    </row>
    <row r="32" spans="1:8" ht="30">
      <c r="A32" s="4" t="s">
        <v>95</v>
      </c>
      <c r="B32" s="6" t="s">
        <v>97</v>
      </c>
      <c r="C32" s="40">
        <v>293.35000000000002</v>
      </c>
      <c r="D32" s="4" t="s">
        <v>20</v>
      </c>
      <c r="E32" s="47"/>
      <c r="F32" s="8">
        <f t="shared" si="2"/>
        <v>0</v>
      </c>
      <c r="G32" s="8">
        <f t="shared" si="4"/>
        <v>0</v>
      </c>
      <c r="H32" s="51"/>
    </row>
    <row r="33" spans="1:7" ht="60.75" customHeight="1">
      <c r="A33" s="5" t="s">
        <v>117</v>
      </c>
      <c r="B33" s="6" t="s">
        <v>118</v>
      </c>
      <c r="C33" s="40">
        <v>48.42</v>
      </c>
      <c r="D33" s="4" t="s">
        <v>19</v>
      </c>
      <c r="E33" s="47"/>
      <c r="F33" s="8">
        <f t="shared" ref="F33:F76" si="5">C33*E33</f>
        <v>0</v>
      </c>
      <c r="G33" s="8">
        <f t="shared" si="4"/>
        <v>0</v>
      </c>
    </row>
    <row r="34" spans="1:7" ht="16.5" customHeight="1">
      <c r="A34" s="5"/>
      <c r="B34" s="6"/>
      <c r="C34" s="40"/>
      <c r="D34" s="4"/>
      <c r="E34" s="47"/>
      <c r="F34" s="8"/>
      <c r="G34" s="8"/>
    </row>
    <row r="35" spans="1:7" ht="6.75" customHeight="1">
      <c r="A35" s="13"/>
      <c r="B35" s="14"/>
      <c r="C35" s="40"/>
      <c r="D35" s="4"/>
      <c r="E35" s="46"/>
      <c r="F35" s="8"/>
      <c r="G35" s="8"/>
    </row>
    <row r="36" spans="1:7">
      <c r="A36" s="2" t="s">
        <v>133</v>
      </c>
      <c r="B36" s="15" t="s">
        <v>48</v>
      </c>
      <c r="C36" s="40"/>
      <c r="D36" s="4"/>
      <c r="E36" s="46"/>
      <c r="F36" s="8"/>
      <c r="G36" s="8"/>
    </row>
    <row r="37" spans="1:7" ht="30">
      <c r="A37" s="5" t="s">
        <v>13</v>
      </c>
      <c r="B37" s="6" t="s">
        <v>113</v>
      </c>
      <c r="C37" s="40">
        <v>62</v>
      </c>
      <c r="D37" s="4" t="s">
        <v>20</v>
      </c>
      <c r="E37" s="47"/>
      <c r="F37" s="8">
        <f t="shared" si="5"/>
        <v>0</v>
      </c>
      <c r="G37" s="8">
        <f t="shared" si="4"/>
        <v>0</v>
      </c>
    </row>
    <row r="38" spans="1:7">
      <c r="A38" s="5"/>
      <c r="B38" s="6"/>
      <c r="C38" s="40"/>
      <c r="D38" s="4"/>
      <c r="E38" s="47"/>
      <c r="F38" s="8">
        <f t="shared" si="5"/>
        <v>0</v>
      </c>
      <c r="G38" s="8"/>
    </row>
    <row r="39" spans="1:7" ht="7.5" customHeight="1">
      <c r="A39" s="5"/>
      <c r="B39" s="6"/>
      <c r="C39" s="40"/>
      <c r="D39" s="4"/>
      <c r="E39" s="47"/>
      <c r="F39" s="8">
        <f t="shared" si="5"/>
        <v>0</v>
      </c>
      <c r="G39" s="8"/>
    </row>
    <row r="40" spans="1:7">
      <c r="A40" s="5"/>
      <c r="B40" s="11" t="s">
        <v>98</v>
      </c>
      <c r="C40" s="40"/>
      <c r="D40" s="4"/>
      <c r="E40" s="47"/>
      <c r="F40" s="8">
        <f t="shared" si="5"/>
        <v>0</v>
      </c>
      <c r="G40" s="8"/>
    </row>
    <row r="41" spans="1:7" ht="30">
      <c r="A41" s="2" t="s">
        <v>134</v>
      </c>
      <c r="B41" s="6" t="s">
        <v>81</v>
      </c>
      <c r="C41" s="40">
        <v>65.75</v>
      </c>
      <c r="D41" s="4" t="s">
        <v>20</v>
      </c>
      <c r="E41" s="47"/>
      <c r="F41" s="8">
        <f t="shared" si="5"/>
        <v>0</v>
      </c>
      <c r="G41" s="8">
        <f t="shared" si="4"/>
        <v>0</v>
      </c>
    </row>
    <row r="42" spans="1:7" ht="30">
      <c r="A42" s="5" t="s">
        <v>16</v>
      </c>
      <c r="B42" s="6" t="s">
        <v>75</v>
      </c>
      <c r="C42" s="40">
        <v>98.05</v>
      </c>
      <c r="D42" s="4" t="s">
        <v>20</v>
      </c>
      <c r="E42" s="47"/>
      <c r="F42" s="8">
        <f t="shared" si="5"/>
        <v>0</v>
      </c>
      <c r="G42" s="8">
        <f t="shared" si="4"/>
        <v>0</v>
      </c>
    </row>
    <row r="43" spans="1:7">
      <c r="A43" s="5"/>
      <c r="B43" s="6"/>
      <c r="C43" s="40"/>
      <c r="D43" s="4"/>
      <c r="E43" s="47"/>
      <c r="F43" s="8"/>
      <c r="G43" s="8"/>
    </row>
    <row r="44" spans="1:7" ht="9" customHeight="1">
      <c r="A44" s="13"/>
      <c r="B44" s="6"/>
      <c r="C44" s="40"/>
      <c r="D44" s="4"/>
      <c r="E44" s="46"/>
      <c r="F44" s="8"/>
      <c r="G44" s="8"/>
    </row>
    <row r="45" spans="1:7">
      <c r="A45" s="2" t="s">
        <v>135</v>
      </c>
      <c r="B45" s="15" t="s">
        <v>15</v>
      </c>
      <c r="C45" s="40"/>
      <c r="D45" s="4"/>
      <c r="E45" s="46"/>
      <c r="F45" s="8"/>
      <c r="G45" s="8"/>
    </row>
    <row r="46" spans="1:7">
      <c r="A46" s="5" t="s">
        <v>18</v>
      </c>
      <c r="B46" s="14" t="s">
        <v>76</v>
      </c>
      <c r="C46" s="40">
        <v>249.81</v>
      </c>
      <c r="D46" s="4" t="s">
        <v>20</v>
      </c>
      <c r="E46" s="47"/>
      <c r="F46" s="8">
        <f t="shared" si="5"/>
        <v>0</v>
      </c>
      <c r="G46" s="8">
        <f t="shared" si="4"/>
        <v>0</v>
      </c>
    </row>
    <row r="47" spans="1:7">
      <c r="A47" s="5" t="s">
        <v>83</v>
      </c>
      <c r="B47" s="14" t="s">
        <v>73</v>
      </c>
      <c r="C47" s="40">
        <v>56</v>
      </c>
      <c r="D47" s="4" t="s">
        <v>20</v>
      </c>
      <c r="E47" s="47"/>
      <c r="F47" s="8">
        <f t="shared" si="5"/>
        <v>0</v>
      </c>
      <c r="G47" s="8">
        <f t="shared" si="4"/>
        <v>0</v>
      </c>
    </row>
    <row r="48" spans="1:7">
      <c r="A48" s="5" t="s">
        <v>84</v>
      </c>
      <c r="B48" s="14" t="s">
        <v>74</v>
      </c>
      <c r="C48" s="40">
        <v>56</v>
      </c>
      <c r="D48" s="4" t="s">
        <v>20</v>
      </c>
      <c r="E48" s="47"/>
      <c r="F48" s="8">
        <f t="shared" si="5"/>
        <v>0</v>
      </c>
      <c r="G48" s="8">
        <f t="shared" si="4"/>
        <v>0</v>
      </c>
    </row>
    <row r="49" spans="1:7" ht="30">
      <c r="A49" s="4" t="s">
        <v>85</v>
      </c>
      <c r="B49" s="6" t="s">
        <v>77</v>
      </c>
      <c r="C49" s="40">
        <v>174</v>
      </c>
      <c r="D49" s="4" t="s">
        <v>20</v>
      </c>
      <c r="E49" s="47"/>
      <c r="F49" s="8">
        <f t="shared" si="5"/>
        <v>0</v>
      </c>
      <c r="G49" s="8">
        <f t="shared" si="4"/>
        <v>0</v>
      </c>
    </row>
    <row r="50" spans="1:7">
      <c r="A50" s="4" t="s">
        <v>86</v>
      </c>
      <c r="B50" s="14" t="s">
        <v>100</v>
      </c>
      <c r="C50" s="40">
        <v>120</v>
      </c>
      <c r="D50" s="4" t="s">
        <v>49</v>
      </c>
      <c r="E50" s="47"/>
      <c r="F50" s="8">
        <f t="shared" si="5"/>
        <v>0</v>
      </c>
      <c r="G50" s="8">
        <f t="shared" si="4"/>
        <v>0</v>
      </c>
    </row>
    <row r="51" spans="1:7">
      <c r="A51" s="4"/>
      <c r="B51" s="14"/>
      <c r="C51" s="40"/>
      <c r="D51" s="4"/>
      <c r="E51" s="47"/>
      <c r="F51" s="8"/>
      <c r="G51" s="8"/>
    </row>
    <row r="52" spans="1:7" ht="4.5" customHeight="1">
      <c r="A52" s="13"/>
      <c r="B52" s="14"/>
      <c r="C52" s="40"/>
      <c r="D52" s="4"/>
      <c r="E52" s="47"/>
      <c r="F52" s="8"/>
      <c r="G52" s="8"/>
    </row>
    <row r="53" spans="1:7">
      <c r="A53" s="2" t="s">
        <v>136</v>
      </c>
      <c r="B53" s="15" t="s">
        <v>17</v>
      </c>
      <c r="C53" s="40"/>
      <c r="D53" s="4"/>
      <c r="E53" s="47"/>
      <c r="F53" s="8"/>
      <c r="G53" s="8"/>
    </row>
    <row r="54" spans="1:7">
      <c r="A54" s="2" t="s">
        <v>55</v>
      </c>
      <c r="B54" s="17" t="s">
        <v>68</v>
      </c>
      <c r="C54" s="40">
        <v>83</v>
      </c>
      <c r="D54" s="4" t="s">
        <v>99</v>
      </c>
      <c r="E54" s="47"/>
      <c r="F54" s="8">
        <f t="shared" si="5"/>
        <v>0</v>
      </c>
      <c r="G54" s="8">
        <f t="shared" si="4"/>
        <v>0</v>
      </c>
    </row>
    <row r="55" spans="1:7">
      <c r="A55" s="2" t="s">
        <v>137</v>
      </c>
      <c r="B55" s="17" t="s">
        <v>69</v>
      </c>
      <c r="C55" s="40">
        <v>383.87</v>
      </c>
      <c r="D55" s="4" t="s">
        <v>99</v>
      </c>
      <c r="E55" s="47"/>
      <c r="F55" s="8">
        <f t="shared" si="5"/>
        <v>0</v>
      </c>
      <c r="G55" s="8">
        <f t="shared" si="4"/>
        <v>0</v>
      </c>
    </row>
    <row r="56" spans="1:7">
      <c r="A56" s="2" t="s">
        <v>138</v>
      </c>
      <c r="B56" s="17" t="s">
        <v>70</v>
      </c>
      <c r="C56" s="40">
        <v>132.44</v>
      </c>
      <c r="D56" s="4" t="s">
        <v>99</v>
      </c>
      <c r="E56" s="47"/>
      <c r="F56" s="8">
        <f t="shared" si="5"/>
        <v>0</v>
      </c>
      <c r="G56" s="8">
        <f t="shared" si="4"/>
        <v>0</v>
      </c>
    </row>
    <row r="57" spans="1:7">
      <c r="A57" s="2" t="s">
        <v>56</v>
      </c>
      <c r="B57" s="17" t="s">
        <v>71</v>
      </c>
      <c r="C57" s="40">
        <v>64</v>
      </c>
      <c r="D57" s="4" t="s">
        <v>20</v>
      </c>
      <c r="E57" s="47"/>
      <c r="F57" s="8">
        <f t="shared" si="5"/>
        <v>0</v>
      </c>
      <c r="G57" s="8">
        <f t="shared" si="4"/>
        <v>0</v>
      </c>
    </row>
    <row r="58" spans="1:7">
      <c r="A58" s="2" t="s">
        <v>57</v>
      </c>
      <c r="B58" s="17" t="s">
        <v>72</v>
      </c>
      <c r="C58" s="40">
        <v>140</v>
      </c>
      <c r="D58" s="4" t="s">
        <v>99</v>
      </c>
      <c r="E58" s="47"/>
      <c r="F58" s="8">
        <f t="shared" si="5"/>
        <v>0</v>
      </c>
      <c r="G58" s="8">
        <f t="shared" si="4"/>
        <v>0</v>
      </c>
    </row>
    <row r="59" spans="1:7">
      <c r="A59" s="2" t="s">
        <v>58</v>
      </c>
      <c r="B59" s="17" t="s">
        <v>104</v>
      </c>
      <c r="C59" s="40">
        <v>1</v>
      </c>
      <c r="D59" s="4" t="s">
        <v>14</v>
      </c>
      <c r="E59" s="47"/>
      <c r="F59" s="8">
        <f>C59*E59</f>
        <v>0</v>
      </c>
      <c r="G59" s="8">
        <f>F59</f>
        <v>0</v>
      </c>
    </row>
    <row r="60" spans="1:7">
      <c r="A60" s="2"/>
      <c r="B60" s="15"/>
      <c r="C60" s="40"/>
      <c r="D60" s="4"/>
      <c r="E60" s="46"/>
      <c r="F60" s="8"/>
      <c r="G60" s="8"/>
    </row>
    <row r="61" spans="1:7" ht="4.5" customHeight="1">
      <c r="A61" s="13"/>
      <c r="B61" s="14"/>
      <c r="C61" s="41"/>
      <c r="D61" s="14"/>
      <c r="E61" s="47"/>
      <c r="F61" s="8"/>
      <c r="G61" s="8"/>
    </row>
    <row r="62" spans="1:7">
      <c r="A62" s="2" t="s">
        <v>139</v>
      </c>
      <c r="B62" s="15" t="s">
        <v>21</v>
      </c>
      <c r="C62" s="41"/>
      <c r="D62" s="14"/>
      <c r="E62" s="47"/>
      <c r="F62" s="8"/>
      <c r="G62" s="8"/>
    </row>
    <row r="63" spans="1:7">
      <c r="A63" s="2" t="s">
        <v>51</v>
      </c>
      <c r="B63" s="14" t="s">
        <v>53</v>
      </c>
      <c r="C63" s="40">
        <v>4</v>
      </c>
      <c r="D63" s="4" t="s">
        <v>38</v>
      </c>
      <c r="E63" s="47"/>
      <c r="F63" s="8">
        <f t="shared" si="5"/>
        <v>0</v>
      </c>
      <c r="G63" s="8">
        <f t="shared" si="4"/>
        <v>0</v>
      </c>
    </row>
    <row r="64" spans="1:7">
      <c r="A64" s="2" t="s">
        <v>140</v>
      </c>
      <c r="B64" s="14" t="s">
        <v>52</v>
      </c>
      <c r="C64" s="40">
        <v>4</v>
      </c>
      <c r="D64" s="4" t="s">
        <v>38</v>
      </c>
      <c r="E64" s="47"/>
      <c r="F64" s="8">
        <f t="shared" si="5"/>
        <v>0</v>
      </c>
      <c r="G64" s="8">
        <f t="shared" si="4"/>
        <v>0</v>
      </c>
    </row>
    <row r="65" spans="1:7">
      <c r="A65" s="2" t="s">
        <v>141</v>
      </c>
      <c r="B65" s="14" t="s">
        <v>103</v>
      </c>
      <c r="C65" s="40">
        <v>6</v>
      </c>
      <c r="D65" s="4" t="s">
        <v>38</v>
      </c>
      <c r="E65" s="47"/>
      <c r="F65" s="8">
        <f t="shared" si="5"/>
        <v>0</v>
      </c>
      <c r="G65" s="8">
        <f t="shared" si="4"/>
        <v>0</v>
      </c>
    </row>
    <row r="66" spans="1:7" ht="30">
      <c r="A66" s="2" t="s">
        <v>142</v>
      </c>
      <c r="B66" s="6" t="s">
        <v>105</v>
      </c>
      <c r="C66" s="40">
        <v>20</v>
      </c>
      <c r="D66" s="4" t="s">
        <v>38</v>
      </c>
      <c r="E66" s="47"/>
      <c r="F66" s="8">
        <f>C66*E66</f>
        <v>0</v>
      </c>
      <c r="G66" s="8">
        <f>F66</f>
        <v>0</v>
      </c>
    </row>
    <row r="67" spans="1:7">
      <c r="A67" s="4"/>
      <c r="B67" s="6"/>
      <c r="C67" s="40"/>
      <c r="D67" s="4"/>
      <c r="E67" s="47"/>
      <c r="F67" s="8"/>
      <c r="G67" s="8"/>
    </row>
    <row r="68" spans="1:7" ht="4.5" customHeight="1">
      <c r="A68" s="4"/>
      <c r="B68" s="14"/>
      <c r="C68" s="40"/>
      <c r="D68" s="4"/>
      <c r="E68" s="47"/>
      <c r="F68" s="8"/>
      <c r="G68" s="8"/>
    </row>
    <row r="69" spans="1:7">
      <c r="A69" s="2" t="s">
        <v>143</v>
      </c>
      <c r="B69" s="15" t="s">
        <v>110</v>
      </c>
      <c r="C69" s="41"/>
      <c r="D69" s="14"/>
      <c r="E69" s="47"/>
      <c r="F69" s="8"/>
      <c r="G69" s="8"/>
    </row>
    <row r="70" spans="1:7" ht="30">
      <c r="A70" s="2" t="s">
        <v>144</v>
      </c>
      <c r="B70" s="6" t="s">
        <v>111</v>
      </c>
      <c r="C70" s="40">
        <v>400</v>
      </c>
      <c r="D70" s="4" t="s">
        <v>112</v>
      </c>
      <c r="E70" s="47"/>
      <c r="F70" s="8">
        <f t="shared" si="5"/>
        <v>0</v>
      </c>
      <c r="G70" s="8">
        <f t="shared" si="4"/>
        <v>0</v>
      </c>
    </row>
    <row r="71" spans="1:7">
      <c r="A71" s="14"/>
      <c r="B71" s="14"/>
      <c r="C71" s="41"/>
      <c r="D71" s="14"/>
      <c r="E71" s="47"/>
      <c r="F71" s="8"/>
      <c r="G71" s="8"/>
    </row>
    <row r="72" spans="1:7" ht="7.5" customHeight="1">
      <c r="A72" s="4"/>
      <c r="B72" s="14"/>
      <c r="C72" s="41"/>
      <c r="D72" s="14"/>
      <c r="E72" s="47"/>
      <c r="F72" s="8"/>
      <c r="G72" s="8"/>
    </row>
    <row r="73" spans="1:7">
      <c r="A73" s="2" t="s">
        <v>24</v>
      </c>
      <c r="B73" s="15" t="s">
        <v>109</v>
      </c>
      <c r="C73" s="41"/>
      <c r="D73" s="14"/>
      <c r="E73" s="47"/>
      <c r="F73" s="8"/>
      <c r="G73" s="8"/>
    </row>
    <row r="74" spans="1:7" ht="45">
      <c r="A74" s="4" t="s">
        <v>39</v>
      </c>
      <c r="B74" s="6" t="s">
        <v>116</v>
      </c>
      <c r="C74" s="40">
        <v>36</v>
      </c>
      <c r="D74" s="4" t="s">
        <v>19</v>
      </c>
      <c r="E74" s="47"/>
      <c r="F74" s="8">
        <f>C74*E74</f>
        <v>0</v>
      </c>
      <c r="G74" s="8">
        <f t="shared" si="4"/>
        <v>0</v>
      </c>
    </row>
    <row r="75" spans="1:7" ht="45">
      <c r="A75" s="4" t="s">
        <v>40</v>
      </c>
      <c r="B75" s="6" t="s">
        <v>114</v>
      </c>
      <c r="C75" s="40">
        <v>24</v>
      </c>
      <c r="D75" s="4" t="s">
        <v>19</v>
      </c>
      <c r="E75" s="47"/>
      <c r="F75" s="8">
        <f t="shared" si="5"/>
        <v>0</v>
      </c>
      <c r="G75" s="8">
        <f t="shared" si="4"/>
        <v>0</v>
      </c>
    </row>
    <row r="76" spans="1:7" ht="60">
      <c r="A76" s="4" t="s">
        <v>41</v>
      </c>
      <c r="B76" s="6" t="s">
        <v>115</v>
      </c>
      <c r="C76" s="40">
        <v>6.4</v>
      </c>
      <c r="D76" s="4" t="s">
        <v>19</v>
      </c>
      <c r="E76" s="47"/>
      <c r="F76" s="8">
        <f t="shared" si="5"/>
        <v>0</v>
      </c>
      <c r="G76" s="8">
        <f t="shared" si="4"/>
        <v>0</v>
      </c>
    </row>
    <row r="77" spans="1:7">
      <c r="A77" s="4"/>
      <c r="B77" s="6"/>
      <c r="C77" s="40"/>
      <c r="D77" s="4"/>
      <c r="E77" s="7"/>
      <c r="F77" s="8"/>
      <c r="G77" s="8"/>
    </row>
    <row r="78" spans="1:7">
      <c r="A78" s="2" t="s">
        <v>34</v>
      </c>
      <c r="B78" s="11" t="s">
        <v>145</v>
      </c>
      <c r="C78" s="40"/>
      <c r="D78" s="4"/>
      <c r="E78" s="7"/>
      <c r="F78" s="8"/>
      <c r="G78" s="8"/>
    </row>
    <row r="79" spans="1:7" ht="45">
      <c r="A79" s="2"/>
      <c r="B79" s="18" t="s">
        <v>146</v>
      </c>
      <c r="C79" s="40">
        <v>13</v>
      </c>
      <c r="D79" s="4" t="s">
        <v>38</v>
      </c>
      <c r="E79" s="7"/>
      <c r="F79" s="8">
        <f>C79*E79</f>
        <v>0</v>
      </c>
      <c r="G79" s="8">
        <f>F79</f>
        <v>0</v>
      </c>
    </row>
    <row r="80" spans="1:7">
      <c r="A80" s="2"/>
      <c r="B80" s="18"/>
      <c r="C80" s="40"/>
      <c r="D80" s="4"/>
      <c r="E80" s="7"/>
      <c r="F80" s="8"/>
      <c r="G80" s="8"/>
    </row>
    <row r="81" spans="1:8" ht="9" customHeight="1">
      <c r="A81" s="14"/>
      <c r="B81" s="6"/>
      <c r="C81" s="40"/>
      <c r="D81" s="4"/>
      <c r="E81" s="7"/>
      <c r="F81" s="8"/>
      <c r="G81" s="8"/>
    </row>
    <row r="82" spans="1:8">
      <c r="A82" s="19"/>
      <c r="B82" s="20" t="s">
        <v>22</v>
      </c>
      <c r="C82" s="57" t="s">
        <v>23</v>
      </c>
      <c r="D82" s="57"/>
      <c r="E82" s="57"/>
      <c r="F82" s="57"/>
      <c r="G82" s="21">
        <f>SUM(G4:G79)</f>
        <v>0</v>
      </c>
    </row>
    <row r="83" spans="1:8">
      <c r="A83" s="4"/>
      <c r="B83" s="14"/>
      <c r="C83" s="40"/>
      <c r="D83" s="4"/>
      <c r="E83" s="23"/>
      <c r="F83" s="23"/>
      <c r="G83" s="21"/>
    </row>
    <row r="84" spans="1:8">
      <c r="A84" s="4" t="s">
        <v>42</v>
      </c>
      <c r="B84" s="15" t="s">
        <v>28</v>
      </c>
      <c r="C84" s="40"/>
      <c r="D84" s="14"/>
      <c r="E84" s="14"/>
      <c r="F84" s="14"/>
      <c r="G84" s="14"/>
    </row>
    <row r="85" spans="1:8">
      <c r="A85" s="4" t="s">
        <v>43</v>
      </c>
      <c r="B85" s="14" t="s">
        <v>29</v>
      </c>
      <c r="C85" s="40">
        <v>9</v>
      </c>
      <c r="D85" s="4" t="s">
        <v>26</v>
      </c>
      <c r="E85" s="14"/>
      <c r="F85" s="23">
        <f>E89*0.03</f>
        <v>0</v>
      </c>
      <c r="G85" s="14"/>
    </row>
    <row r="86" spans="1:8">
      <c r="A86" s="4" t="s">
        <v>44</v>
      </c>
      <c r="B86" s="14" t="s">
        <v>30</v>
      </c>
      <c r="C86" s="40">
        <v>4</v>
      </c>
      <c r="D86" s="4" t="s">
        <v>26</v>
      </c>
      <c r="E86" s="14"/>
      <c r="F86" s="23">
        <f>E89*0.04</f>
        <v>0</v>
      </c>
      <c r="G86" s="14"/>
    </row>
    <row r="87" spans="1:8">
      <c r="A87" s="4" t="s">
        <v>45</v>
      </c>
      <c r="B87" s="14" t="s">
        <v>32</v>
      </c>
      <c r="C87" s="40">
        <v>1</v>
      </c>
      <c r="D87" s="4" t="s">
        <v>26</v>
      </c>
      <c r="E87" s="14"/>
      <c r="F87" s="23">
        <f>E89*0.01</f>
        <v>0</v>
      </c>
      <c r="G87" s="14"/>
    </row>
    <row r="88" spans="1:8">
      <c r="A88" s="4" t="s">
        <v>46</v>
      </c>
      <c r="B88" s="14" t="s">
        <v>31</v>
      </c>
      <c r="C88" s="40">
        <v>10</v>
      </c>
      <c r="D88" s="4" t="s">
        <v>26</v>
      </c>
      <c r="E88" s="14"/>
      <c r="F88" s="23">
        <f>0.1*E89</f>
        <v>0</v>
      </c>
      <c r="G88" s="14"/>
      <c r="H88" s="43">
        <f>+F88*0.18</f>
        <v>0</v>
      </c>
    </row>
    <row r="89" spans="1:8">
      <c r="A89" s="4" t="s">
        <v>47</v>
      </c>
      <c r="B89" s="14" t="s">
        <v>33</v>
      </c>
      <c r="C89" s="40">
        <v>18</v>
      </c>
      <c r="D89" s="4" t="s">
        <v>26</v>
      </c>
      <c r="E89" s="23">
        <f>G83</f>
        <v>0</v>
      </c>
      <c r="F89" s="23">
        <f>0.018*E89</f>
        <v>0</v>
      </c>
      <c r="G89" s="24">
        <f>F89+F88+F87+F86+F85</f>
        <v>0</v>
      </c>
    </row>
    <row r="90" spans="1:8">
      <c r="A90" s="26"/>
      <c r="B90" s="27" t="s">
        <v>35</v>
      </c>
      <c r="C90" s="58" t="s">
        <v>36</v>
      </c>
      <c r="D90" s="58"/>
      <c r="E90" s="58"/>
      <c r="F90" s="26"/>
      <c r="G90" s="28">
        <f>G89+G83</f>
        <v>0</v>
      </c>
      <c r="H90" s="43">
        <f>+G83*0.018</f>
        <v>0</v>
      </c>
    </row>
    <row r="91" spans="1:8">
      <c r="A91" s="31"/>
      <c r="B91" s="31"/>
      <c r="C91" s="42"/>
      <c r="D91" s="31"/>
      <c r="E91" s="31"/>
      <c r="F91" s="31"/>
      <c r="G91" s="31"/>
    </row>
    <row r="92" spans="1:8">
      <c r="A92" s="31"/>
      <c r="B92" s="32" t="s">
        <v>147</v>
      </c>
      <c r="C92" s="42"/>
      <c r="D92" s="59" t="s">
        <v>152</v>
      </c>
      <c r="E92" s="60"/>
      <c r="F92" s="61"/>
      <c r="G92" s="31"/>
    </row>
    <row r="93" spans="1:8">
      <c r="A93" s="31"/>
      <c r="B93" s="33" t="s">
        <v>148</v>
      </c>
      <c r="C93" s="42"/>
      <c r="D93" s="54" t="s">
        <v>153</v>
      </c>
      <c r="E93" s="55"/>
      <c r="F93" s="35" t="s">
        <v>154</v>
      </c>
      <c r="G93" s="31"/>
    </row>
    <row r="94" spans="1:8">
      <c r="D94" s="36" t="s">
        <v>156</v>
      </c>
      <c r="E94" s="37"/>
      <c r="F94" s="38" t="s">
        <v>155</v>
      </c>
    </row>
  </sheetData>
  <mergeCells count="5">
    <mergeCell ref="D93:E93"/>
    <mergeCell ref="B1:G1"/>
    <mergeCell ref="C82:F82"/>
    <mergeCell ref="C90:E90"/>
    <mergeCell ref="D92:F92"/>
  </mergeCells>
  <pageMargins left="0.70866141732283472" right="0.70866141732283472" top="0.74803149606299213" bottom="0.74803149606299213" header="0.31496062992125984" footer="0.31496062992125984"/>
  <pageSetup scale="60" orientation="portrait" horizontalDpi="360" verticalDpi="360" r:id="rId1"/>
  <rowBreaks count="1" manualBreakCount="1">
    <brk id="44" max="7" man="1"/>
  </rowBreaks>
  <colBreaks count="1" manualBreakCount="1">
    <brk id="7" max="9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"/>
  <sheetViews>
    <sheetView topLeftCell="A77" workbookViewId="0">
      <selection activeCell="B96" sqref="B96"/>
    </sheetView>
  </sheetViews>
  <sheetFormatPr baseColWidth="10" defaultColWidth="10.7109375" defaultRowHeight="15"/>
  <cols>
    <col min="2" max="2" width="38.28515625" customWidth="1"/>
    <col min="3" max="3" width="12.7109375" customWidth="1"/>
    <col min="4" max="4" width="12" customWidth="1"/>
    <col min="5" max="5" width="18" customWidth="1"/>
    <col min="6" max="6" width="21.42578125" customWidth="1"/>
    <col min="7" max="7" width="20.42578125" customWidth="1"/>
    <col min="8" max="8" width="14" bestFit="1" customWidth="1"/>
  </cols>
  <sheetData>
    <row r="1" spans="1:8">
      <c r="A1" s="34" t="s">
        <v>10</v>
      </c>
      <c r="B1" s="56" t="s">
        <v>82</v>
      </c>
      <c r="C1" s="56"/>
      <c r="D1" s="56"/>
      <c r="E1" s="56"/>
      <c r="F1" s="56"/>
      <c r="G1" s="56"/>
      <c r="H1" s="56"/>
    </row>
    <row r="2" spans="1:8">
      <c r="A2" s="62" t="s">
        <v>9</v>
      </c>
      <c r="B2" s="62"/>
      <c r="C2" s="62"/>
      <c r="D2" s="63" t="s">
        <v>54</v>
      </c>
      <c r="E2" s="64"/>
      <c r="F2" s="64"/>
      <c r="G2" s="64"/>
      <c r="H2" s="65"/>
    </row>
    <row r="3" spans="1:8">
      <c r="A3" s="1" t="s">
        <v>7</v>
      </c>
      <c r="B3" s="1" t="s">
        <v>1</v>
      </c>
      <c r="C3" s="1" t="s">
        <v>0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</row>
    <row r="4" spans="1:8">
      <c r="A4" s="2" t="s">
        <v>8</v>
      </c>
      <c r="B4" s="3" t="s">
        <v>101</v>
      </c>
      <c r="C4" s="4"/>
      <c r="D4" s="4"/>
      <c r="E4" s="4"/>
      <c r="F4" s="4"/>
      <c r="G4" s="4"/>
      <c r="H4" s="4"/>
    </row>
    <row r="5" spans="1:8">
      <c r="A5" s="5" t="s">
        <v>11</v>
      </c>
      <c r="B5" s="6" t="s">
        <v>61</v>
      </c>
      <c r="C5" s="4">
        <v>25.66</v>
      </c>
      <c r="D5" s="4" t="s">
        <v>87</v>
      </c>
      <c r="E5" s="7">
        <v>850</v>
      </c>
      <c r="F5" s="8">
        <f t="shared" ref="F5:F11" si="0">C5*E5</f>
        <v>21811</v>
      </c>
      <c r="G5" s="8">
        <f>F5</f>
        <v>21811</v>
      </c>
      <c r="H5" s="9">
        <f>G5/58</f>
        <v>376.05172413793105</v>
      </c>
    </row>
    <row r="6" spans="1:8">
      <c r="A6" s="4" t="s">
        <v>59</v>
      </c>
      <c r="B6" s="6" t="s">
        <v>62</v>
      </c>
      <c r="C6" s="4">
        <v>29.07</v>
      </c>
      <c r="D6" s="4" t="s">
        <v>87</v>
      </c>
      <c r="E6" s="7">
        <v>850</v>
      </c>
      <c r="F6" s="8">
        <f t="shared" si="0"/>
        <v>24709.5</v>
      </c>
      <c r="G6" s="8">
        <f>F6</f>
        <v>24709.5</v>
      </c>
      <c r="H6" s="9">
        <f t="shared" ref="H6:H10" si="1">G6/58</f>
        <v>426.02586206896552</v>
      </c>
    </row>
    <row r="7" spans="1:8">
      <c r="A7" s="5" t="s">
        <v>78</v>
      </c>
      <c r="B7" s="6" t="s">
        <v>88</v>
      </c>
      <c r="C7" s="4">
        <v>35.93</v>
      </c>
      <c r="D7" s="4" t="s">
        <v>87</v>
      </c>
      <c r="E7" s="7">
        <v>850</v>
      </c>
      <c r="F7" s="8">
        <f t="shared" si="0"/>
        <v>30540.5</v>
      </c>
      <c r="G7" s="8">
        <f>F7</f>
        <v>30540.5</v>
      </c>
      <c r="H7" s="9">
        <f t="shared" si="1"/>
        <v>526.56034482758616</v>
      </c>
    </row>
    <row r="8" spans="1:8" ht="30">
      <c r="A8" s="5" t="s">
        <v>79</v>
      </c>
      <c r="B8" s="6" t="s">
        <v>94</v>
      </c>
      <c r="C8" s="4">
        <v>1</v>
      </c>
      <c r="D8" s="4" t="s">
        <v>14</v>
      </c>
      <c r="E8" s="7">
        <v>35000</v>
      </c>
      <c r="F8" s="8">
        <f t="shared" si="0"/>
        <v>35000</v>
      </c>
      <c r="G8" s="8">
        <f t="shared" ref="G8:G9" si="2">F8</f>
        <v>35000</v>
      </c>
      <c r="H8" s="9">
        <f t="shared" si="1"/>
        <v>603.44827586206895</v>
      </c>
    </row>
    <row r="9" spans="1:8">
      <c r="A9" s="5" t="s">
        <v>80</v>
      </c>
      <c r="B9" s="6" t="s">
        <v>102</v>
      </c>
      <c r="C9" s="4">
        <v>60</v>
      </c>
      <c r="D9" s="4" t="s">
        <v>87</v>
      </c>
      <c r="E9" s="7">
        <v>850</v>
      </c>
      <c r="F9" s="8">
        <f t="shared" si="0"/>
        <v>51000</v>
      </c>
      <c r="G9" s="8">
        <f t="shared" si="2"/>
        <v>51000</v>
      </c>
      <c r="H9" s="9">
        <f t="shared" si="1"/>
        <v>879.31034482758616</v>
      </c>
    </row>
    <row r="10" spans="1:8" ht="30">
      <c r="A10" s="5" t="s">
        <v>107</v>
      </c>
      <c r="B10" s="6" t="s">
        <v>106</v>
      </c>
      <c r="C10" s="4">
        <v>1</v>
      </c>
      <c r="D10" s="4" t="s">
        <v>14</v>
      </c>
      <c r="E10" s="7">
        <v>5000</v>
      </c>
      <c r="F10" s="8">
        <f t="shared" si="0"/>
        <v>5000</v>
      </c>
      <c r="G10" s="8">
        <f>F10</f>
        <v>5000</v>
      </c>
      <c r="H10" s="9">
        <f t="shared" si="1"/>
        <v>86.206896551724142</v>
      </c>
    </row>
    <row r="11" spans="1:8">
      <c r="A11" s="5" t="s">
        <v>108</v>
      </c>
      <c r="B11" s="6" t="s">
        <v>63</v>
      </c>
      <c r="C11" s="4">
        <v>176.05</v>
      </c>
      <c r="D11" s="4" t="s">
        <v>87</v>
      </c>
      <c r="E11" s="7">
        <v>625</v>
      </c>
      <c r="F11" s="8">
        <f t="shared" si="0"/>
        <v>110031.25</v>
      </c>
      <c r="G11" s="8">
        <f>F11</f>
        <v>110031.25</v>
      </c>
      <c r="H11" s="9">
        <f>G11/58</f>
        <v>1897.0905172413793</v>
      </c>
    </row>
    <row r="12" spans="1:8">
      <c r="A12" s="5"/>
      <c r="B12" s="6"/>
      <c r="C12" s="4"/>
      <c r="D12" s="4"/>
      <c r="E12" s="7"/>
      <c r="F12" s="8"/>
      <c r="G12" s="8"/>
      <c r="H12" s="10">
        <f>SUM(H5:H11)</f>
        <v>4794.6939655172409</v>
      </c>
    </row>
    <row r="13" spans="1:8" ht="6.75" customHeight="1">
      <c r="A13" s="5"/>
      <c r="B13" s="6"/>
      <c r="C13" s="4"/>
      <c r="D13" s="4"/>
      <c r="E13" s="7"/>
      <c r="F13" s="8"/>
      <c r="G13" s="8"/>
      <c r="H13" s="10"/>
    </row>
    <row r="14" spans="1:8">
      <c r="A14" s="2" t="s">
        <v>126</v>
      </c>
      <c r="B14" s="11" t="s">
        <v>119</v>
      </c>
      <c r="C14" s="4"/>
      <c r="D14" s="4"/>
      <c r="E14" s="7"/>
      <c r="F14" s="8"/>
      <c r="G14" s="8"/>
      <c r="H14" s="10"/>
    </row>
    <row r="15" spans="1:8">
      <c r="A15" s="5" t="s">
        <v>127</v>
      </c>
      <c r="B15" s="6" t="s">
        <v>120</v>
      </c>
      <c r="C15" s="4">
        <v>48.42</v>
      </c>
      <c r="D15" s="4" t="s">
        <v>19</v>
      </c>
      <c r="E15" s="7">
        <v>1300</v>
      </c>
      <c r="F15" s="8">
        <f>C15*E15</f>
        <v>62946</v>
      </c>
      <c r="G15" s="8">
        <f>F15</f>
        <v>62946</v>
      </c>
      <c r="H15" s="9">
        <f>G15/58</f>
        <v>1085.2758620689656</v>
      </c>
    </row>
    <row r="16" spans="1:8">
      <c r="A16" s="5"/>
      <c r="B16" s="6"/>
      <c r="C16" s="4"/>
      <c r="D16" s="4"/>
      <c r="E16" s="7"/>
      <c r="F16" s="8"/>
      <c r="G16" s="8"/>
      <c r="H16" s="10">
        <f>SUM(H15)</f>
        <v>1085.2758620689656</v>
      </c>
    </row>
    <row r="17" spans="1:8" ht="9" customHeight="1">
      <c r="A17" s="5"/>
      <c r="B17" s="6"/>
      <c r="C17" s="4"/>
      <c r="D17" s="4"/>
      <c r="E17" s="7"/>
      <c r="F17" s="8"/>
      <c r="G17" s="8"/>
      <c r="H17" s="10"/>
    </row>
    <row r="18" spans="1:8">
      <c r="A18" s="2" t="s">
        <v>128</v>
      </c>
      <c r="B18" s="11" t="s">
        <v>121</v>
      </c>
      <c r="C18" s="4"/>
      <c r="D18" s="4"/>
      <c r="E18" s="7"/>
      <c r="F18" s="8"/>
      <c r="G18" s="8"/>
      <c r="H18" s="10"/>
    </row>
    <row r="19" spans="1:8" ht="75">
      <c r="A19" s="5" t="s">
        <v>129</v>
      </c>
      <c r="B19" s="6" t="s">
        <v>124</v>
      </c>
      <c r="C19" s="4">
        <v>36.6</v>
      </c>
      <c r="D19" s="4" t="s">
        <v>99</v>
      </c>
      <c r="E19" s="7">
        <v>14500</v>
      </c>
      <c r="F19" s="8">
        <f>C19*E19</f>
        <v>530700</v>
      </c>
      <c r="G19" s="8">
        <f>F19</f>
        <v>530700</v>
      </c>
      <c r="H19" s="9">
        <f>G19/58</f>
        <v>9150</v>
      </c>
    </row>
    <row r="20" spans="1:8" ht="75">
      <c r="A20" s="5" t="s">
        <v>130</v>
      </c>
      <c r="B20" s="6" t="s">
        <v>123</v>
      </c>
      <c r="C20" s="4">
        <v>18</v>
      </c>
      <c r="D20" s="4" t="s">
        <v>99</v>
      </c>
      <c r="E20" s="7">
        <v>14500</v>
      </c>
      <c r="F20" s="8">
        <f t="shared" ref="F20:F22" si="3">C20*E20</f>
        <v>261000</v>
      </c>
      <c r="G20" s="8">
        <f t="shared" ref="G20:G22" si="4">F20</f>
        <v>261000</v>
      </c>
      <c r="H20" s="9">
        <f t="shared" ref="H20:H22" si="5">G20/58</f>
        <v>4500</v>
      </c>
    </row>
    <row r="21" spans="1:8" ht="75">
      <c r="A21" s="5" t="s">
        <v>131</v>
      </c>
      <c r="B21" s="6" t="s">
        <v>122</v>
      </c>
      <c r="C21" s="4">
        <v>15</v>
      </c>
      <c r="D21" s="4" t="s">
        <v>99</v>
      </c>
      <c r="E21" s="7">
        <v>14500</v>
      </c>
      <c r="F21" s="8">
        <f t="shared" si="3"/>
        <v>217500</v>
      </c>
      <c r="G21" s="8">
        <f t="shared" si="4"/>
        <v>217500</v>
      </c>
      <c r="H21" s="9">
        <f t="shared" si="5"/>
        <v>3750</v>
      </c>
    </row>
    <row r="22" spans="1:8" ht="75">
      <c r="A22" s="5" t="s">
        <v>132</v>
      </c>
      <c r="B22" s="6" t="s">
        <v>125</v>
      </c>
      <c r="C22" s="4">
        <v>150</v>
      </c>
      <c r="D22" s="4" t="s">
        <v>99</v>
      </c>
      <c r="E22" s="7">
        <v>14500</v>
      </c>
      <c r="F22" s="8">
        <f t="shared" si="3"/>
        <v>2175000</v>
      </c>
      <c r="G22" s="8">
        <f t="shared" si="4"/>
        <v>2175000</v>
      </c>
      <c r="H22" s="9">
        <f t="shared" si="5"/>
        <v>37500</v>
      </c>
    </row>
    <row r="23" spans="1:8">
      <c r="A23" s="5"/>
      <c r="B23" s="6"/>
      <c r="C23" s="4"/>
      <c r="D23" s="4"/>
      <c r="E23" s="7"/>
      <c r="F23" s="8"/>
      <c r="G23" s="8"/>
      <c r="H23" s="10">
        <f>SUM(H19:H22)</f>
        <v>54900</v>
      </c>
    </row>
    <row r="24" spans="1:8" ht="6" customHeight="1">
      <c r="A24" s="2"/>
      <c r="B24" s="4"/>
      <c r="C24" s="4"/>
      <c r="D24" s="4"/>
      <c r="E24" s="4"/>
      <c r="F24" s="8"/>
      <c r="G24" s="8"/>
      <c r="H24" s="12"/>
    </row>
    <row r="25" spans="1:8">
      <c r="A25" s="2" t="s">
        <v>12</v>
      </c>
      <c r="B25" s="3" t="s">
        <v>89</v>
      </c>
      <c r="C25" s="4"/>
      <c r="D25" s="4"/>
      <c r="E25" s="4"/>
      <c r="F25" s="8"/>
      <c r="G25" s="8"/>
      <c r="H25" s="12"/>
    </row>
    <row r="26" spans="1:8" ht="30">
      <c r="A26" s="4" t="s">
        <v>50</v>
      </c>
      <c r="B26" s="6" t="s">
        <v>90</v>
      </c>
      <c r="C26" s="4">
        <v>8.15</v>
      </c>
      <c r="D26" s="4" t="s">
        <v>19</v>
      </c>
      <c r="E26" s="7">
        <v>32500</v>
      </c>
      <c r="F26" s="8">
        <f t="shared" ref="F26:F77" si="6">C26*E26</f>
        <v>264875</v>
      </c>
      <c r="G26" s="8">
        <f t="shared" ref="G26:G77" si="7">F26</f>
        <v>264875</v>
      </c>
      <c r="H26" s="9">
        <f t="shared" ref="H26:H77" si="8">G26/58</f>
        <v>4566.8103448275861</v>
      </c>
    </row>
    <row r="27" spans="1:8" ht="30">
      <c r="A27" s="4" t="s">
        <v>60</v>
      </c>
      <c r="B27" s="6" t="s">
        <v>91</v>
      </c>
      <c r="C27" s="4">
        <v>6.16</v>
      </c>
      <c r="D27" s="4" t="s">
        <v>19</v>
      </c>
      <c r="E27" s="7">
        <v>31500</v>
      </c>
      <c r="F27" s="8">
        <f t="shared" si="6"/>
        <v>194040</v>
      </c>
      <c r="G27" s="8">
        <f t="shared" si="7"/>
        <v>194040</v>
      </c>
      <c r="H27" s="9">
        <f t="shared" si="8"/>
        <v>3345.5172413793102</v>
      </c>
    </row>
    <row r="28" spans="1:8" ht="30">
      <c r="A28" s="4" t="s">
        <v>64</v>
      </c>
      <c r="B28" s="6" t="s">
        <v>149</v>
      </c>
      <c r="C28" s="4">
        <v>2.06</v>
      </c>
      <c r="D28" s="4" t="s">
        <v>19</v>
      </c>
      <c r="E28" s="7">
        <v>33000</v>
      </c>
      <c r="F28" s="8">
        <f t="shared" si="6"/>
        <v>67980</v>
      </c>
      <c r="G28" s="8">
        <f t="shared" si="7"/>
        <v>67980</v>
      </c>
      <c r="H28" s="9">
        <f t="shared" si="8"/>
        <v>1172.0689655172414</v>
      </c>
    </row>
    <row r="29" spans="1:8" ht="45">
      <c r="A29" s="4" t="s">
        <v>65</v>
      </c>
      <c r="B29" s="6" t="s">
        <v>150</v>
      </c>
      <c r="C29" s="4">
        <v>2.06</v>
      </c>
      <c r="D29" s="4" t="s">
        <v>19</v>
      </c>
      <c r="E29" s="7">
        <v>33500</v>
      </c>
      <c r="F29" s="8">
        <f t="shared" si="6"/>
        <v>69010</v>
      </c>
      <c r="G29" s="8">
        <f t="shared" si="7"/>
        <v>69010</v>
      </c>
      <c r="H29" s="9">
        <f t="shared" si="8"/>
        <v>1189.8275862068965</v>
      </c>
    </row>
    <row r="30" spans="1:8" ht="30">
      <c r="A30" s="4" t="s">
        <v>66</v>
      </c>
      <c r="B30" s="6" t="s">
        <v>151</v>
      </c>
      <c r="C30" s="4">
        <v>2.69</v>
      </c>
      <c r="D30" s="4" t="s">
        <v>19</v>
      </c>
      <c r="E30" s="7">
        <v>34500</v>
      </c>
      <c r="F30" s="8">
        <f t="shared" si="6"/>
        <v>92805</v>
      </c>
      <c r="G30" s="8">
        <f t="shared" si="7"/>
        <v>92805</v>
      </c>
      <c r="H30" s="9">
        <f t="shared" si="8"/>
        <v>1600.0862068965516</v>
      </c>
    </row>
    <row r="31" spans="1:8" ht="45">
      <c r="A31" s="4" t="s">
        <v>67</v>
      </c>
      <c r="B31" s="6" t="s">
        <v>92</v>
      </c>
      <c r="C31" s="4">
        <v>8.6199999999999992</v>
      </c>
      <c r="D31" s="4" t="s">
        <v>19</v>
      </c>
      <c r="E31" s="7">
        <v>24500</v>
      </c>
      <c r="F31" s="8">
        <f t="shared" si="6"/>
        <v>211189.99999999997</v>
      </c>
      <c r="G31" s="8">
        <f t="shared" si="7"/>
        <v>211189.99999999997</v>
      </c>
      <c r="H31" s="9">
        <f t="shared" si="8"/>
        <v>3641.2068965517237</v>
      </c>
    </row>
    <row r="32" spans="1:8" ht="30">
      <c r="A32" s="4" t="s">
        <v>96</v>
      </c>
      <c r="B32" s="6" t="s">
        <v>93</v>
      </c>
      <c r="C32" s="4">
        <v>356</v>
      </c>
      <c r="D32" s="4" t="s">
        <v>49</v>
      </c>
      <c r="E32" s="7"/>
      <c r="F32" s="8">
        <f t="shared" si="6"/>
        <v>0</v>
      </c>
      <c r="G32" s="8">
        <f t="shared" si="7"/>
        <v>0</v>
      </c>
      <c r="H32" s="9">
        <f t="shared" si="8"/>
        <v>0</v>
      </c>
    </row>
    <row r="33" spans="1:8" ht="30">
      <c r="A33" s="4" t="s">
        <v>95</v>
      </c>
      <c r="B33" s="6" t="s">
        <v>97</v>
      </c>
      <c r="C33" s="4">
        <v>293.35000000000002</v>
      </c>
      <c r="D33" s="4" t="s">
        <v>20</v>
      </c>
      <c r="E33" s="7">
        <v>1920</v>
      </c>
      <c r="F33" s="8">
        <f t="shared" si="6"/>
        <v>563232</v>
      </c>
      <c r="G33" s="8">
        <f t="shared" si="7"/>
        <v>563232</v>
      </c>
      <c r="H33" s="9">
        <f t="shared" si="8"/>
        <v>9710.8965517241377</v>
      </c>
    </row>
    <row r="34" spans="1:8" ht="60.75" customHeight="1">
      <c r="A34" s="5" t="s">
        <v>117</v>
      </c>
      <c r="B34" s="6" t="s">
        <v>118</v>
      </c>
      <c r="C34" s="4">
        <v>48.42</v>
      </c>
      <c r="D34" s="4" t="s">
        <v>19</v>
      </c>
      <c r="E34" s="7">
        <v>14500</v>
      </c>
      <c r="F34" s="8">
        <f t="shared" si="6"/>
        <v>702090</v>
      </c>
      <c r="G34" s="8">
        <f t="shared" si="7"/>
        <v>702090</v>
      </c>
      <c r="H34" s="9">
        <f>SUM(H26:H33)</f>
        <v>25226.413793103449</v>
      </c>
    </row>
    <row r="35" spans="1:8" ht="16.5" customHeight="1">
      <c r="A35" s="5"/>
      <c r="B35" s="6"/>
      <c r="C35" s="4"/>
      <c r="D35" s="4"/>
      <c r="E35" s="7"/>
      <c r="F35" s="8"/>
      <c r="G35" s="8"/>
      <c r="H35" s="10">
        <f>SUM(H26:H34)</f>
        <v>50452.827586206899</v>
      </c>
    </row>
    <row r="36" spans="1:8" ht="6.75" customHeight="1">
      <c r="A36" s="13"/>
      <c r="B36" s="14"/>
      <c r="C36" s="4"/>
      <c r="D36" s="4"/>
      <c r="E36" s="4"/>
      <c r="F36" s="8"/>
      <c r="G36" s="8"/>
      <c r="H36" s="12"/>
    </row>
    <row r="37" spans="1:8">
      <c r="A37" s="2" t="s">
        <v>133</v>
      </c>
      <c r="B37" s="15" t="s">
        <v>48</v>
      </c>
      <c r="C37" s="4"/>
      <c r="D37" s="4"/>
      <c r="E37" s="4"/>
      <c r="F37" s="8"/>
      <c r="G37" s="8"/>
      <c r="H37" s="12"/>
    </row>
    <row r="38" spans="1:8" ht="30">
      <c r="A38" s="5" t="s">
        <v>13</v>
      </c>
      <c r="B38" s="6" t="s">
        <v>113</v>
      </c>
      <c r="C38" s="4">
        <v>62</v>
      </c>
      <c r="D38" s="4" t="s">
        <v>20</v>
      </c>
      <c r="E38" s="7">
        <v>1800</v>
      </c>
      <c r="F38" s="8">
        <f t="shared" si="6"/>
        <v>111600</v>
      </c>
      <c r="G38" s="8">
        <f t="shared" si="7"/>
        <v>111600</v>
      </c>
      <c r="H38" s="9">
        <f t="shared" si="8"/>
        <v>1924.1379310344828</v>
      </c>
    </row>
    <row r="39" spans="1:8">
      <c r="A39" s="5"/>
      <c r="B39" s="6"/>
      <c r="C39" s="4"/>
      <c r="D39" s="4"/>
      <c r="E39" s="7"/>
      <c r="F39" s="8"/>
      <c r="G39" s="8"/>
      <c r="H39" s="10">
        <f>SUM(H38)</f>
        <v>1924.1379310344828</v>
      </c>
    </row>
    <row r="40" spans="1:8" ht="7.5" customHeight="1">
      <c r="A40" s="5"/>
      <c r="B40" s="6"/>
      <c r="C40" s="4"/>
      <c r="D40" s="4"/>
      <c r="E40" s="7"/>
      <c r="F40" s="8"/>
      <c r="G40" s="8"/>
      <c r="H40" s="10"/>
    </row>
    <row r="41" spans="1:8">
      <c r="A41" s="5"/>
      <c r="B41" s="11" t="s">
        <v>98</v>
      </c>
      <c r="C41" s="4"/>
      <c r="D41" s="4"/>
      <c r="E41" s="7"/>
      <c r="F41" s="8"/>
      <c r="G41" s="8"/>
      <c r="H41" s="9"/>
    </row>
    <row r="42" spans="1:8" ht="30">
      <c r="A42" s="2" t="s">
        <v>134</v>
      </c>
      <c r="B42" s="6" t="s">
        <v>81</v>
      </c>
      <c r="C42" s="4">
        <v>65.75</v>
      </c>
      <c r="D42" s="4" t="s">
        <v>20</v>
      </c>
      <c r="E42" s="7">
        <v>1875</v>
      </c>
      <c r="F42" s="8">
        <f t="shared" si="6"/>
        <v>123281.25</v>
      </c>
      <c r="G42" s="8">
        <f t="shared" si="7"/>
        <v>123281.25</v>
      </c>
      <c r="H42" s="9">
        <f t="shared" si="8"/>
        <v>2125.5387931034484</v>
      </c>
    </row>
    <row r="43" spans="1:8" ht="30">
      <c r="A43" s="5" t="s">
        <v>16</v>
      </c>
      <c r="B43" s="6" t="s">
        <v>75</v>
      </c>
      <c r="C43" s="4">
        <v>98.05</v>
      </c>
      <c r="D43" s="4" t="s">
        <v>20</v>
      </c>
      <c r="E43" s="7">
        <v>3300</v>
      </c>
      <c r="F43" s="8">
        <f t="shared" si="6"/>
        <v>323565</v>
      </c>
      <c r="G43" s="8">
        <f t="shared" si="7"/>
        <v>323565</v>
      </c>
      <c r="H43" s="9">
        <f t="shared" si="8"/>
        <v>5578.7068965517237</v>
      </c>
    </row>
    <row r="44" spans="1:8">
      <c r="A44" s="5"/>
      <c r="B44" s="6"/>
      <c r="C44" s="4"/>
      <c r="D44" s="4"/>
      <c r="E44" s="7"/>
      <c r="F44" s="8"/>
      <c r="G44" s="8"/>
      <c r="H44" s="10">
        <f>SUM(H42:H43)</f>
        <v>7704.2456896551721</v>
      </c>
    </row>
    <row r="45" spans="1:8" ht="9" customHeight="1">
      <c r="A45" s="13"/>
      <c r="B45" s="6"/>
      <c r="C45" s="4"/>
      <c r="D45" s="4"/>
      <c r="E45" s="4"/>
      <c r="F45" s="8"/>
      <c r="G45" s="8"/>
      <c r="H45" s="16"/>
    </row>
    <row r="46" spans="1:8">
      <c r="A46" s="2" t="s">
        <v>135</v>
      </c>
      <c r="B46" s="15" t="s">
        <v>15</v>
      </c>
      <c r="C46" s="4"/>
      <c r="D46" s="4"/>
      <c r="E46" s="4"/>
      <c r="F46" s="8"/>
      <c r="G46" s="8"/>
      <c r="H46" s="12"/>
    </row>
    <row r="47" spans="1:8">
      <c r="A47" s="5" t="s">
        <v>18</v>
      </c>
      <c r="B47" s="14" t="s">
        <v>76</v>
      </c>
      <c r="C47" s="4">
        <v>249.81</v>
      </c>
      <c r="D47" s="4" t="s">
        <v>20</v>
      </c>
      <c r="E47" s="7">
        <v>350</v>
      </c>
      <c r="F47" s="8">
        <f t="shared" si="6"/>
        <v>87433.5</v>
      </c>
      <c r="G47" s="8">
        <f t="shared" si="7"/>
        <v>87433.5</v>
      </c>
      <c r="H47" s="9">
        <f>G47/58</f>
        <v>1507.4741379310344</v>
      </c>
    </row>
    <row r="48" spans="1:8">
      <c r="A48" s="5" t="s">
        <v>83</v>
      </c>
      <c r="B48" s="14" t="s">
        <v>73</v>
      </c>
      <c r="C48" s="4">
        <v>56</v>
      </c>
      <c r="D48" s="4" t="s">
        <v>20</v>
      </c>
      <c r="E48" s="7">
        <v>550</v>
      </c>
      <c r="F48" s="8">
        <f t="shared" si="6"/>
        <v>30800</v>
      </c>
      <c r="G48" s="8">
        <f t="shared" si="7"/>
        <v>30800</v>
      </c>
      <c r="H48" s="9">
        <f t="shared" si="8"/>
        <v>531.0344827586207</v>
      </c>
    </row>
    <row r="49" spans="1:8">
      <c r="A49" s="5" t="s">
        <v>84</v>
      </c>
      <c r="B49" s="14" t="s">
        <v>74</v>
      </c>
      <c r="C49" s="4">
        <v>56</v>
      </c>
      <c r="D49" s="4" t="s">
        <v>20</v>
      </c>
      <c r="E49" s="7">
        <v>625</v>
      </c>
      <c r="F49" s="8">
        <f t="shared" si="6"/>
        <v>35000</v>
      </c>
      <c r="G49" s="8">
        <f t="shared" si="7"/>
        <v>35000</v>
      </c>
      <c r="H49" s="9">
        <f t="shared" si="8"/>
        <v>603.44827586206895</v>
      </c>
    </row>
    <row r="50" spans="1:8" ht="30">
      <c r="A50" s="4" t="s">
        <v>85</v>
      </c>
      <c r="B50" s="6" t="s">
        <v>77</v>
      </c>
      <c r="C50" s="4">
        <v>174</v>
      </c>
      <c r="D50" s="4" t="s">
        <v>20</v>
      </c>
      <c r="E50" s="7">
        <v>700</v>
      </c>
      <c r="F50" s="8">
        <f t="shared" si="6"/>
        <v>121800</v>
      </c>
      <c r="G50" s="8">
        <f t="shared" si="7"/>
        <v>121800</v>
      </c>
      <c r="H50" s="9">
        <f t="shared" si="8"/>
        <v>2100</v>
      </c>
    </row>
    <row r="51" spans="1:8">
      <c r="A51" s="4" t="s">
        <v>86</v>
      </c>
      <c r="B51" s="14" t="s">
        <v>100</v>
      </c>
      <c r="C51" s="4">
        <v>120</v>
      </c>
      <c r="D51" s="4" t="s">
        <v>49</v>
      </c>
      <c r="E51" s="7">
        <v>200</v>
      </c>
      <c r="F51" s="8">
        <f t="shared" si="6"/>
        <v>24000</v>
      </c>
      <c r="G51" s="8">
        <f t="shared" si="7"/>
        <v>24000</v>
      </c>
      <c r="H51" s="9">
        <f t="shared" si="8"/>
        <v>413.79310344827587</v>
      </c>
    </row>
    <row r="52" spans="1:8">
      <c r="A52" s="4"/>
      <c r="B52" s="14"/>
      <c r="C52" s="4"/>
      <c r="D52" s="4"/>
      <c r="E52" s="7"/>
      <c r="F52" s="8"/>
      <c r="G52" s="8"/>
      <c r="H52" s="10">
        <f>SUM(H47:H51)</f>
        <v>5155.7500000000009</v>
      </c>
    </row>
    <row r="53" spans="1:8" ht="4.5" customHeight="1">
      <c r="A53" s="13"/>
      <c r="B53" s="14"/>
      <c r="C53" s="4"/>
      <c r="D53" s="4"/>
      <c r="E53" s="7"/>
      <c r="F53" s="8"/>
      <c r="G53" s="8"/>
      <c r="H53" s="10"/>
    </row>
    <row r="54" spans="1:8">
      <c r="A54" s="2" t="s">
        <v>136</v>
      </c>
      <c r="B54" s="15" t="s">
        <v>17</v>
      </c>
      <c r="C54" s="4"/>
      <c r="D54" s="4"/>
      <c r="E54" s="7"/>
      <c r="F54" s="8"/>
      <c r="G54" s="8"/>
      <c r="H54" s="10"/>
    </row>
    <row r="55" spans="1:8">
      <c r="A55" s="2" t="s">
        <v>55</v>
      </c>
      <c r="B55" s="17" t="s">
        <v>68</v>
      </c>
      <c r="C55" s="4">
        <v>83</v>
      </c>
      <c r="D55" s="4" t="s">
        <v>99</v>
      </c>
      <c r="E55" s="7">
        <v>250</v>
      </c>
      <c r="F55" s="8">
        <f t="shared" si="6"/>
        <v>20750</v>
      </c>
      <c r="G55" s="8">
        <f t="shared" si="7"/>
        <v>20750</v>
      </c>
      <c r="H55" s="9">
        <f t="shared" si="8"/>
        <v>357.75862068965517</v>
      </c>
    </row>
    <row r="56" spans="1:8">
      <c r="A56" s="2" t="s">
        <v>137</v>
      </c>
      <c r="B56" s="17" t="s">
        <v>69</v>
      </c>
      <c r="C56" s="4">
        <v>383.87</v>
      </c>
      <c r="D56" s="4" t="s">
        <v>99</v>
      </c>
      <c r="E56" s="7">
        <v>180</v>
      </c>
      <c r="F56" s="8">
        <f t="shared" si="6"/>
        <v>69096.600000000006</v>
      </c>
      <c r="G56" s="8">
        <f t="shared" si="7"/>
        <v>69096.600000000006</v>
      </c>
      <c r="H56" s="9">
        <f t="shared" si="8"/>
        <v>1191.3206896551726</v>
      </c>
    </row>
    <row r="57" spans="1:8">
      <c r="A57" s="2" t="s">
        <v>138</v>
      </c>
      <c r="B57" s="17" t="s">
        <v>70</v>
      </c>
      <c r="C57" s="4">
        <v>132.44</v>
      </c>
      <c r="D57" s="4" t="s">
        <v>99</v>
      </c>
      <c r="E57" s="7">
        <v>500</v>
      </c>
      <c r="F57" s="8">
        <f t="shared" si="6"/>
        <v>66220</v>
      </c>
      <c r="G57" s="8">
        <f t="shared" si="7"/>
        <v>66220</v>
      </c>
      <c r="H57" s="9">
        <f t="shared" si="8"/>
        <v>1141.7241379310344</v>
      </c>
    </row>
    <row r="58" spans="1:8">
      <c r="A58" s="2" t="s">
        <v>56</v>
      </c>
      <c r="B58" s="17" t="s">
        <v>71</v>
      </c>
      <c r="C58" s="4">
        <v>64</v>
      </c>
      <c r="D58" s="4" t="s">
        <v>20</v>
      </c>
      <c r="E58" s="7">
        <v>180</v>
      </c>
      <c r="F58" s="8">
        <f t="shared" si="6"/>
        <v>11520</v>
      </c>
      <c r="G58" s="8">
        <f t="shared" si="7"/>
        <v>11520</v>
      </c>
      <c r="H58" s="9">
        <f t="shared" si="8"/>
        <v>198.62068965517241</v>
      </c>
    </row>
    <row r="59" spans="1:8">
      <c r="A59" s="2" t="s">
        <v>57</v>
      </c>
      <c r="B59" s="17" t="s">
        <v>72</v>
      </c>
      <c r="C59" s="4">
        <v>140</v>
      </c>
      <c r="D59" s="4" t="s">
        <v>99</v>
      </c>
      <c r="E59" s="7">
        <v>180</v>
      </c>
      <c r="F59" s="8">
        <f t="shared" si="6"/>
        <v>25200</v>
      </c>
      <c r="G59" s="8">
        <f t="shared" si="7"/>
        <v>25200</v>
      </c>
      <c r="H59" s="9">
        <f t="shared" si="8"/>
        <v>434.48275862068965</v>
      </c>
    </row>
    <row r="60" spans="1:8">
      <c r="A60" s="2" t="s">
        <v>58</v>
      </c>
      <c r="B60" s="17" t="s">
        <v>104</v>
      </c>
      <c r="C60" s="4">
        <v>1</v>
      </c>
      <c r="D60" s="4" t="s">
        <v>14</v>
      </c>
      <c r="E60" s="7">
        <v>20000</v>
      </c>
      <c r="F60" s="8">
        <f>C60*E60</f>
        <v>20000</v>
      </c>
      <c r="G60" s="8">
        <f>F60</f>
        <v>20000</v>
      </c>
      <c r="H60" s="9">
        <f t="shared" si="8"/>
        <v>344.82758620689657</v>
      </c>
    </row>
    <row r="61" spans="1:8">
      <c r="A61" s="2"/>
      <c r="B61" s="15"/>
      <c r="C61" s="4"/>
      <c r="D61" s="4"/>
      <c r="E61" s="4"/>
      <c r="F61" s="8"/>
      <c r="G61" s="8"/>
      <c r="H61" s="16">
        <f>SUM(H55:H60)</f>
        <v>3668.7344827586212</v>
      </c>
    </row>
    <row r="62" spans="1:8" ht="4.5" customHeight="1">
      <c r="A62" s="13"/>
      <c r="B62" s="14"/>
      <c r="C62" s="14"/>
      <c r="D62" s="14"/>
      <c r="E62" s="7"/>
      <c r="F62" s="8"/>
      <c r="G62" s="8"/>
      <c r="H62" s="10"/>
    </row>
    <row r="63" spans="1:8">
      <c r="A63" s="2" t="s">
        <v>139</v>
      </c>
      <c r="B63" s="15" t="s">
        <v>21</v>
      </c>
      <c r="C63" s="14"/>
      <c r="D63" s="14"/>
      <c r="E63" s="7"/>
      <c r="F63" s="8"/>
      <c r="G63" s="8"/>
      <c r="H63" s="10"/>
    </row>
    <row r="64" spans="1:8">
      <c r="A64" s="2" t="s">
        <v>51</v>
      </c>
      <c r="B64" s="14" t="s">
        <v>53</v>
      </c>
      <c r="C64" s="4">
        <v>4</v>
      </c>
      <c r="D64" s="4" t="s">
        <v>38</v>
      </c>
      <c r="E64" s="7">
        <v>1600</v>
      </c>
      <c r="F64" s="8">
        <f t="shared" si="6"/>
        <v>6400</v>
      </c>
      <c r="G64" s="8">
        <f t="shared" si="7"/>
        <v>6400</v>
      </c>
      <c r="H64" s="9">
        <f t="shared" si="8"/>
        <v>110.34482758620689</v>
      </c>
    </row>
    <row r="65" spans="1:8">
      <c r="A65" s="2" t="s">
        <v>140</v>
      </c>
      <c r="B65" s="14" t="s">
        <v>52</v>
      </c>
      <c r="C65" s="4">
        <v>4</v>
      </c>
      <c r="D65" s="4" t="s">
        <v>38</v>
      </c>
      <c r="E65" s="7">
        <v>1859</v>
      </c>
      <c r="F65" s="8">
        <f t="shared" si="6"/>
        <v>7436</v>
      </c>
      <c r="G65" s="8">
        <f t="shared" si="7"/>
        <v>7436</v>
      </c>
      <c r="H65" s="9">
        <f t="shared" si="8"/>
        <v>128.20689655172413</v>
      </c>
    </row>
    <row r="66" spans="1:8">
      <c r="A66" s="2" t="s">
        <v>141</v>
      </c>
      <c r="B66" s="14" t="s">
        <v>103</v>
      </c>
      <c r="C66" s="4">
        <v>6</v>
      </c>
      <c r="D66" s="4" t="s">
        <v>38</v>
      </c>
      <c r="E66" s="7">
        <v>1600</v>
      </c>
      <c r="F66" s="8">
        <f t="shared" si="6"/>
        <v>9600</v>
      </c>
      <c r="G66" s="8">
        <f t="shared" si="7"/>
        <v>9600</v>
      </c>
      <c r="H66" s="9">
        <f t="shared" si="8"/>
        <v>165.51724137931035</v>
      </c>
    </row>
    <row r="67" spans="1:8" ht="30">
      <c r="A67" s="2" t="s">
        <v>142</v>
      </c>
      <c r="B67" s="6" t="s">
        <v>105</v>
      </c>
      <c r="C67" s="4">
        <v>20</v>
      </c>
      <c r="D67" s="4" t="s">
        <v>38</v>
      </c>
      <c r="E67" s="7">
        <v>1600</v>
      </c>
      <c r="F67" s="8">
        <f>C67*E67</f>
        <v>32000</v>
      </c>
      <c r="G67" s="8">
        <f>F67</f>
        <v>32000</v>
      </c>
      <c r="H67" s="9">
        <f>SUM(H64:H66)</f>
        <v>404.06896551724139</v>
      </c>
    </row>
    <row r="68" spans="1:8">
      <c r="A68" s="4"/>
      <c r="B68" s="6"/>
      <c r="C68" s="4"/>
      <c r="D68" s="4"/>
      <c r="E68" s="7"/>
      <c r="F68" s="8"/>
      <c r="G68" s="8"/>
      <c r="H68" s="10">
        <f>SUM(H64:H67)</f>
        <v>808.13793103448279</v>
      </c>
    </row>
    <row r="69" spans="1:8" ht="4.5" customHeight="1">
      <c r="A69" s="4"/>
      <c r="B69" s="14"/>
      <c r="C69" s="4"/>
      <c r="D69" s="4"/>
      <c r="E69" s="7"/>
      <c r="F69" s="8"/>
      <c r="G69" s="8"/>
      <c r="H69" s="10"/>
    </row>
    <row r="70" spans="1:8">
      <c r="A70" s="2" t="s">
        <v>143</v>
      </c>
      <c r="B70" s="15" t="s">
        <v>110</v>
      </c>
      <c r="C70" s="14"/>
      <c r="D70" s="14"/>
      <c r="E70" s="7"/>
      <c r="F70" s="8"/>
      <c r="G70" s="8"/>
      <c r="H70" s="10"/>
    </row>
    <row r="71" spans="1:8" ht="30">
      <c r="A71" s="2" t="s">
        <v>144</v>
      </c>
      <c r="B71" s="6" t="s">
        <v>111</v>
      </c>
      <c r="C71" s="4">
        <v>400</v>
      </c>
      <c r="D71" s="4" t="s">
        <v>112</v>
      </c>
      <c r="E71" s="7">
        <v>600</v>
      </c>
      <c r="F71" s="8">
        <f t="shared" si="6"/>
        <v>240000</v>
      </c>
      <c r="G71" s="8">
        <f t="shared" si="7"/>
        <v>240000</v>
      </c>
      <c r="H71" s="9">
        <f t="shared" si="8"/>
        <v>4137.9310344827591</v>
      </c>
    </row>
    <row r="72" spans="1:8">
      <c r="A72" s="14"/>
      <c r="B72" s="14"/>
      <c r="C72" s="14"/>
      <c r="D72" s="14"/>
      <c r="E72" s="7"/>
      <c r="F72" s="8"/>
      <c r="G72" s="8"/>
      <c r="H72" s="10">
        <f>SUM(H71:H71)</f>
        <v>4137.9310344827591</v>
      </c>
    </row>
    <row r="73" spans="1:8" ht="7.5" customHeight="1">
      <c r="A73" s="4"/>
      <c r="B73" s="14"/>
      <c r="C73" s="14"/>
      <c r="D73" s="14"/>
      <c r="E73" s="7"/>
      <c r="F73" s="8"/>
      <c r="G73" s="8"/>
      <c r="H73" s="10"/>
    </row>
    <row r="74" spans="1:8">
      <c r="A74" s="2" t="s">
        <v>24</v>
      </c>
      <c r="B74" s="15" t="s">
        <v>109</v>
      </c>
      <c r="C74" s="14"/>
      <c r="D74" s="14"/>
      <c r="E74" s="7"/>
      <c r="F74" s="8"/>
      <c r="G74" s="8"/>
      <c r="H74" s="10"/>
    </row>
    <row r="75" spans="1:8" ht="45">
      <c r="A75" s="4" t="s">
        <v>39</v>
      </c>
      <c r="B75" s="6" t="s">
        <v>116</v>
      </c>
      <c r="C75" s="4">
        <v>36</v>
      </c>
      <c r="D75" s="4" t="s">
        <v>19</v>
      </c>
      <c r="E75" s="7">
        <v>25000</v>
      </c>
      <c r="F75" s="8">
        <f>C75*E75</f>
        <v>900000</v>
      </c>
      <c r="G75" s="8">
        <f t="shared" si="7"/>
        <v>900000</v>
      </c>
      <c r="H75" s="9">
        <f t="shared" si="8"/>
        <v>15517.241379310344</v>
      </c>
    </row>
    <row r="76" spans="1:8" ht="45">
      <c r="A76" s="4" t="s">
        <v>40</v>
      </c>
      <c r="B76" s="6" t="s">
        <v>114</v>
      </c>
      <c r="C76" s="4">
        <v>24</v>
      </c>
      <c r="D76" s="4" t="s">
        <v>19</v>
      </c>
      <c r="E76" s="7">
        <v>25000</v>
      </c>
      <c r="F76" s="8">
        <f t="shared" si="6"/>
        <v>600000</v>
      </c>
      <c r="G76" s="8">
        <f t="shared" si="7"/>
        <v>600000</v>
      </c>
      <c r="H76" s="9">
        <f t="shared" si="8"/>
        <v>10344.827586206897</v>
      </c>
    </row>
    <row r="77" spans="1:8" ht="60">
      <c r="A77" s="4" t="s">
        <v>41</v>
      </c>
      <c r="B77" s="6" t="s">
        <v>115</v>
      </c>
      <c r="C77" s="4">
        <v>6.4</v>
      </c>
      <c r="D77" s="4" t="s">
        <v>19</v>
      </c>
      <c r="E77" s="7">
        <v>25000</v>
      </c>
      <c r="F77" s="8">
        <f t="shared" si="6"/>
        <v>160000</v>
      </c>
      <c r="G77" s="8">
        <f t="shared" si="7"/>
        <v>160000</v>
      </c>
      <c r="H77" s="9">
        <f t="shared" si="8"/>
        <v>2758.6206896551726</v>
      </c>
    </row>
    <row r="78" spans="1:8">
      <c r="A78" s="4"/>
      <c r="B78" s="6"/>
      <c r="C78" s="4"/>
      <c r="D78" s="4"/>
      <c r="E78" s="7"/>
      <c r="F78" s="8"/>
      <c r="G78" s="8"/>
      <c r="H78" s="10">
        <f>SUM(H75:H77)</f>
        <v>28620.689655172413</v>
      </c>
    </row>
    <row r="79" spans="1:8">
      <c r="A79" s="2" t="s">
        <v>34</v>
      </c>
      <c r="B79" s="11" t="s">
        <v>145</v>
      </c>
      <c r="C79" s="4"/>
      <c r="D79" s="4"/>
      <c r="E79" s="7"/>
      <c r="F79" s="8"/>
      <c r="G79" s="8"/>
      <c r="H79" s="10"/>
    </row>
    <row r="80" spans="1:8" ht="45">
      <c r="A80" s="2"/>
      <c r="B80" s="18" t="s">
        <v>146</v>
      </c>
      <c r="C80" s="4">
        <v>13</v>
      </c>
      <c r="D80" s="4" t="s">
        <v>38</v>
      </c>
      <c r="E80" s="7">
        <v>3000</v>
      </c>
      <c r="F80" s="8">
        <f>C80*E80</f>
        <v>39000</v>
      </c>
      <c r="G80" s="8">
        <f>F80</f>
        <v>39000</v>
      </c>
      <c r="H80" s="9">
        <f>G80/58</f>
        <v>672.41379310344826</v>
      </c>
    </row>
    <row r="81" spans="1:8">
      <c r="A81" s="2"/>
      <c r="B81" s="18"/>
      <c r="C81" s="4"/>
      <c r="D81" s="4"/>
      <c r="E81" s="7"/>
      <c r="F81" s="8"/>
      <c r="G81" s="8"/>
      <c r="H81" s="10">
        <f>SUM(H80)</f>
        <v>672.41379310344826</v>
      </c>
    </row>
    <row r="82" spans="1:8" ht="9" customHeight="1">
      <c r="A82" s="14"/>
      <c r="B82" s="6"/>
      <c r="C82" s="4"/>
      <c r="D82" s="4"/>
      <c r="E82" s="7"/>
      <c r="F82" s="8"/>
      <c r="G82" s="8"/>
      <c r="H82" s="10"/>
    </row>
    <row r="83" spans="1:8">
      <c r="A83" s="19"/>
      <c r="B83" s="20" t="s">
        <v>22</v>
      </c>
      <c r="C83" s="57" t="s">
        <v>23</v>
      </c>
      <c r="D83" s="57"/>
      <c r="E83" s="57"/>
      <c r="F83" s="57"/>
      <c r="G83" s="21">
        <f>SUM(G5:G80)</f>
        <v>8755162.5999999996</v>
      </c>
      <c r="H83" s="9">
        <f>G83/58</f>
        <v>150951.07931034482</v>
      </c>
    </row>
    <row r="84" spans="1:8">
      <c r="A84" s="4" t="s">
        <v>34</v>
      </c>
      <c r="B84" s="14" t="s">
        <v>25</v>
      </c>
      <c r="C84" s="22" t="s">
        <v>27</v>
      </c>
      <c r="D84" s="4" t="s">
        <v>26</v>
      </c>
      <c r="E84" s="23">
        <f>G83</f>
        <v>8755162.5999999996</v>
      </c>
      <c r="F84" s="23">
        <f>E84*0.01</f>
        <v>87551.626000000004</v>
      </c>
      <c r="G84" s="21">
        <f>E84+F84</f>
        <v>8842714.2259999998</v>
      </c>
      <c r="H84" s="9">
        <f>G84/58</f>
        <v>152460.59010344828</v>
      </c>
    </row>
    <row r="85" spans="1:8">
      <c r="A85" s="4" t="s">
        <v>42</v>
      </c>
      <c r="B85" s="15" t="s">
        <v>28</v>
      </c>
      <c r="C85" s="4"/>
      <c r="D85" s="14"/>
      <c r="E85" s="14"/>
      <c r="F85" s="14"/>
      <c r="G85" s="14"/>
      <c r="H85" s="14"/>
    </row>
    <row r="86" spans="1:8">
      <c r="A86" s="4" t="s">
        <v>43</v>
      </c>
      <c r="B86" s="14" t="s">
        <v>29</v>
      </c>
      <c r="C86" s="4">
        <v>3</v>
      </c>
      <c r="D86" s="4" t="s">
        <v>26</v>
      </c>
      <c r="E86" s="14"/>
      <c r="F86" s="23">
        <f>E90*0.03</f>
        <v>265281.42677999998</v>
      </c>
      <c r="G86" s="14"/>
      <c r="H86" s="14"/>
    </row>
    <row r="87" spans="1:8">
      <c r="A87" s="4" t="s">
        <v>44</v>
      </c>
      <c r="B87" s="14" t="s">
        <v>30</v>
      </c>
      <c r="C87" s="4">
        <v>4</v>
      </c>
      <c r="D87" s="4" t="s">
        <v>26</v>
      </c>
      <c r="E87" s="14"/>
      <c r="F87" s="23">
        <f>E90*0.04</f>
        <v>353708.56903999997</v>
      </c>
      <c r="G87" s="14"/>
      <c r="H87" s="14"/>
    </row>
    <row r="88" spans="1:8">
      <c r="A88" s="4" t="s">
        <v>45</v>
      </c>
      <c r="B88" s="14" t="s">
        <v>32</v>
      </c>
      <c r="C88" s="4">
        <v>1</v>
      </c>
      <c r="D88" s="4" t="s">
        <v>26</v>
      </c>
      <c r="E88" s="14"/>
      <c r="F88" s="23">
        <f>E90*0.01</f>
        <v>88427.142259999993</v>
      </c>
      <c r="G88" s="14"/>
      <c r="H88" s="14"/>
    </row>
    <row r="89" spans="1:8">
      <c r="A89" s="4" t="s">
        <v>46</v>
      </c>
      <c r="B89" s="14" t="s">
        <v>31</v>
      </c>
      <c r="C89" s="4">
        <v>10</v>
      </c>
      <c r="D89" s="4" t="s">
        <v>26</v>
      </c>
      <c r="E89" s="14"/>
      <c r="F89" s="23">
        <f>0.1*E90</f>
        <v>884271.42260000005</v>
      </c>
      <c r="G89" s="14"/>
      <c r="H89" s="14"/>
    </row>
    <row r="90" spans="1:8">
      <c r="A90" s="4" t="s">
        <v>47</v>
      </c>
      <c r="B90" s="14" t="s">
        <v>33</v>
      </c>
      <c r="C90" s="4">
        <v>18</v>
      </c>
      <c r="D90" s="4" t="s">
        <v>26</v>
      </c>
      <c r="E90" s="23">
        <f>G84</f>
        <v>8842714.2259999998</v>
      </c>
      <c r="F90" s="23">
        <f>0.18*E90</f>
        <v>1591688.5606799999</v>
      </c>
      <c r="G90" s="24">
        <f>F90+F89+F88+F87+F86</f>
        <v>3183377.1213599998</v>
      </c>
      <c r="H90" s="25">
        <f>G90/58</f>
        <v>54885.812437241373</v>
      </c>
    </row>
    <row r="91" spans="1:8">
      <c r="A91" s="26"/>
      <c r="B91" s="27" t="s">
        <v>35</v>
      </c>
      <c r="C91" s="58" t="s">
        <v>36</v>
      </c>
      <c r="D91" s="58"/>
      <c r="E91" s="58"/>
      <c r="F91" s="26"/>
      <c r="G91" s="28">
        <f>G90+G84</f>
        <v>12026091.34736</v>
      </c>
      <c r="H91" s="25">
        <f>G91/58</f>
        <v>207346.40254068965</v>
      </c>
    </row>
    <row r="92" spans="1:8">
      <c r="A92" s="14"/>
      <c r="B92" s="29" t="s">
        <v>37</v>
      </c>
      <c r="C92" s="30">
        <v>58</v>
      </c>
      <c r="D92" s="14"/>
      <c r="E92" s="14"/>
      <c r="F92" s="14"/>
      <c r="G92" s="14"/>
      <c r="H92" s="14"/>
    </row>
    <row r="93" spans="1:8">
      <c r="A93" s="31"/>
      <c r="B93" s="31"/>
      <c r="C93" s="31"/>
      <c r="D93" s="31"/>
      <c r="E93" s="31"/>
      <c r="F93" s="31"/>
      <c r="G93" s="31"/>
      <c r="H93" s="31"/>
    </row>
    <row r="94" spans="1:8">
      <c r="A94" s="31"/>
      <c r="B94" s="32" t="s">
        <v>147</v>
      </c>
      <c r="C94" s="31"/>
      <c r="D94" s="59" t="s">
        <v>152</v>
      </c>
      <c r="E94" s="60"/>
      <c r="F94" s="61"/>
      <c r="G94" s="31"/>
      <c r="H94" s="31"/>
    </row>
    <row r="95" spans="1:8">
      <c r="A95" s="31"/>
      <c r="B95" s="33" t="s">
        <v>148</v>
      </c>
      <c r="C95" s="31"/>
      <c r="D95" s="54" t="s">
        <v>153</v>
      </c>
      <c r="E95" s="55"/>
      <c r="F95" s="35" t="s">
        <v>154</v>
      </c>
      <c r="G95" s="31"/>
      <c r="H95" s="31"/>
    </row>
    <row r="96" spans="1:8">
      <c r="D96" s="36" t="s">
        <v>156</v>
      </c>
      <c r="E96" s="37"/>
      <c r="F96" s="38" t="s">
        <v>155</v>
      </c>
    </row>
  </sheetData>
  <sheetProtection sheet="1" objects="1" scenarios="1"/>
  <mergeCells count="7">
    <mergeCell ref="D95:E95"/>
    <mergeCell ref="B1:H1"/>
    <mergeCell ref="A2:C2"/>
    <mergeCell ref="D2:H2"/>
    <mergeCell ref="C83:F83"/>
    <mergeCell ref="C91:E91"/>
    <mergeCell ref="D94:F9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presupuesto</vt:lpstr>
      <vt:lpstr>PRESUPUESTO BASE</vt:lpstr>
      <vt:lpstr>presupuesto!Área_de_impresión</vt:lpstr>
      <vt:lpstr>presupuesto!Títulos_a_imprimir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</dc:creator>
  <cp:lastModifiedBy>User</cp:lastModifiedBy>
  <cp:lastPrinted>2021-06-30T18:49:47Z</cp:lastPrinted>
  <dcterms:created xsi:type="dcterms:W3CDTF">2020-09-12T00:18:19Z</dcterms:created>
  <dcterms:modified xsi:type="dcterms:W3CDTF">2021-10-10T02:08:43Z</dcterms:modified>
</cp:coreProperties>
</file>